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480" windowHeight="7935"/>
  </bookViews>
  <sheets>
    <sheet name="PROGRAMMA 2014" sheetId="3" r:id="rId1"/>
    <sheet name="Foglio1" sheetId="4" r:id="rId2"/>
  </sheets>
  <definedNames>
    <definedName name="_xlnm._FilterDatabase" localSheetId="0" hidden="1">'PROGRAMMA 2014'!$B$6:$V$6</definedName>
    <definedName name="_xlnm.Print_Area" localSheetId="0">'PROGRAMMA 2014'!$A$2:$U$147</definedName>
    <definedName name="_xlnm.Print_Titles" localSheetId="0">'PROGRAMMA 2014'!$2:$7</definedName>
  </definedNames>
  <calcPr calcId="125725"/>
</workbook>
</file>

<file path=xl/calcChain.xml><?xml version="1.0" encoding="utf-8"?>
<calcChain xmlns="http://schemas.openxmlformats.org/spreadsheetml/2006/main">
  <c r="S136" i="3"/>
  <c r="T136" s="1"/>
  <c r="S137"/>
  <c r="T137" s="1"/>
  <c r="S138"/>
  <c r="T138" s="1"/>
  <c r="S35"/>
  <c r="S68" l="1"/>
  <c r="T68" s="1"/>
  <c r="S67"/>
  <c r="T67" s="1"/>
  <c r="S66"/>
  <c r="T66" s="1"/>
  <c r="S65"/>
  <c r="T65" s="1"/>
  <c r="S64"/>
  <c r="T64" s="1"/>
  <c r="S56"/>
  <c r="T56" s="1"/>
  <c r="S55"/>
  <c r="T55" s="1"/>
  <c r="S54"/>
  <c r="T54" s="1"/>
  <c r="S53"/>
  <c r="T53" s="1"/>
  <c r="S52"/>
  <c r="T52" s="1"/>
  <c r="J144"/>
  <c r="I144"/>
  <c r="S59"/>
  <c r="T59" s="1"/>
  <c r="S58"/>
  <c r="T58" s="1"/>
  <c r="S135"/>
  <c r="T135" s="1"/>
  <c r="S134"/>
  <c r="T134" s="1"/>
  <c r="S133"/>
  <c r="T133" s="1"/>
  <c r="S132"/>
  <c r="T132" s="1"/>
  <c r="S131"/>
  <c r="S130"/>
  <c r="T130" s="1"/>
  <c r="S129"/>
  <c r="T129" s="1"/>
  <c r="S128"/>
  <c r="T128" s="1"/>
  <c r="S127"/>
  <c r="S100"/>
  <c r="T100" s="1"/>
  <c r="S99"/>
  <c r="T99" s="1"/>
  <c r="S124"/>
  <c r="T124" s="1"/>
  <c r="S123"/>
  <c r="T123" s="1"/>
  <c r="S121"/>
  <c r="T121" s="1"/>
  <c r="S120"/>
  <c r="T120" s="1"/>
  <c r="S118"/>
  <c r="T118" s="1"/>
  <c r="S117"/>
  <c r="T117" s="1"/>
  <c r="S115"/>
  <c r="S114"/>
  <c r="T114" s="1"/>
  <c r="S112"/>
  <c r="T112" s="1"/>
  <c r="S111"/>
  <c r="T111" s="1"/>
  <c r="S109"/>
  <c r="S108"/>
  <c r="T108" s="1"/>
  <c r="S106"/>
  <c r="T106" s="1"/>
  <c r="S105"/>
  <c r="S103"/>
  <c r="T103" s="1"/>
  <c r="S102"/>
  <c r="T102" s="1"/>
  <c r="S97"/>
  <c r="S96"/>
  <c r="T96" s="1"/>
  <c r="S94"/>
  <c r="T94" s="1"/>
  <c r="S93"/>
  <c r="T93" s="1"/>
  <c r="S91"/>
  <c r="T91" s="1"/>
  <c r="S90"/>
  <c r="T90" s="1"/>
  <c r="K122"/>
  <c r="K119"/>
  <c r="K81"/>
  <c r="S86"/>
  <c r="S85"/>
  <c r="T85" s="1"/>
  <c r="S84"/>
  <c r="S83"/>
  <c r="S82"/>
  <c r="S80"/>
  <c r="S79"/>
  <c r="S78"/>
  <c r="S77"/>
  <c r="T77" s="1"/>
  <c r="S76"/>
  <c r="S74"/>
  <c r="S73"/>
  <c r="T73" s="1"/>
  <c r="S72"/>
  <c r="S71"/>
  <c r="S70"/>
  <c r="S62"/>
  <c r="T62" s="1"/>
  <c r="S61"/>
  <c r="T61" s="1"/>
  <c r="S60"/>
  <c r="T60" s="1"/>
  <c r="S50"/>
  <c r="T50" s="1"/>
  <c r="S49"/>
  <c r="S48"/>
  <c r="T48" s="1"/>
  <c r="S47"/>
  <c r="T47" s="1"/>
  <c r="S46"/>
  <c r="T46" s="1"/>
  <c r="S44"/>
  <c r="S43"/>
  <c r="T43" s="1"/>
  <c r="S42"/>
  <c r="S41"/>
  <c r="S40"/>
  <c r="S38"/>
  <c r="T38" s="1"/>
  <c r="S34"/>
  <c r="T34" s="1"/>
  <c r="S37"/>
  <c r="T37" s="1"/>
  <c r="S36"/>
  <c r="S32"/>
  <c r="T32" s="1"/>
  <c r="S31"/>
  <c r="S30"/>
  <c r="S29"/>
  <c r="S28"/>
  <c r="S26"/>
  <c r="S25"/>
  <c r="T25" s="1"/>
  <c r="S24"/>
  <c r="S23"/>
  <c r="T23" s="1"/>
  <c r="S22"/>
  <c r="S18"/>
  <c r="S20"/>
  <c r="T20" s="1"/>
  <c r="S19"/>
  <c r="S17"/>
  <c r="S16"/>
  <c r="T16" s="1"/>
  <c r="S14"/>
  <c r="S110"/>
  <c r="U110" s="1"/>
  <c r="S98"/>
  <c r="U98" s="1"/>
  <c r="C33"/>
  <c r="C122"/>
  <c r="C119"/>
  <c r="C89"/>
  <c r="C69"/>
  <c r="C39"/>
  <c r="C27"/>
  <c r="C21"/>
  <c r="C15"/>
  <c r="C9"/>
  <c r="K75"/>
  <c r="K144" s="1"/>
  <c r="T74"/>
  <c r="T44"/>
  <c r="T26"/>
  <c r="S13"/>
  <c r="T13" s="1"/>
  <c r="S11"/>
  <c r="T11" s="1"/>
  <c r="S12"/>
  <c r="S10"/>
  <c r="T10" s="1"/>
  <c r="T84"/>
  <c r="T82"/>
  <c r="C81"/>
  <c r="T78"/>
  <c r="T76"/>
  <c r="C75"/>
  <c r="T72"/>
  <c r="T70"/>
  <c r="T49"/>
  <c r="T42"/>
  <c r="T40"/>
  <c r="T31"/>
  <c r="T30"/>
  <c r="T29"/>
  <c r="T28"/>
  <c r="T24"/>
  <c r="T22"/>
  <c r="T19"/>
  <c r="T18"/>
  <c r="T17"/>
  <c r="S119" l="1"/>
  <c r="U119" s="1"/>
  <c r="S15"/>
  <c r="U15" s="1"/>
  <c r="T131"/>
  <c r="S126"/>
  <c r="S116"/>
  <c r="U116" s="1"/>
  <c r="S122"/>
  <c r="U122" s="1"/>
  <c r="T119"/>
  <c r="T122"/>
  <c r="T33"/>
  <c r="S92"/>
  <c r="S51"/>
  <c r="U51" s="1"/>
  <c r="S63"/>
  <c r="U63" s="1"/>
  <c r="S104"/>
  <c r="U104" s="1"/>
  <c r="T63"/>
  <c r="T51"/>
  <c r="T15"/>
  <c r="T21"/>
  <c r="S21"/>
  <c r="U21" s="1"/>
  <c r="S45"/>
  <c r="U45" s="1"/>
  <c r="T45"/>
  <c r="S89"/>
  <c r="U89" s="1"/>
  <c r="T101"/>
  <c r="T116"/>
  <c r="T98"/>
  <c r="T27"/>
  <c r="T127"/>
  <c r="T75"/>
  <c r="S9"/>
  <c r="U9" s="1"/>
  <c r="T57"/>
  <c r="S95"/>
  <c r="U95" s="1"/>
  <c r="S101"/>
  <c r="U101" s="1"/>
  <c r="S107"/>
  <c r="U107" s="1"/>
  <c r="S113"/>
  <c r="U113" s="1"/>
  <c r="T105"/>
  <c r="T104" s="1"/>
  <c r="T115"/>
  <c r="T113" s="1"/>
  <c r="T110"/>
  <c r="T109"/>
  <c r="T107" s="1"/>
  <c r="U92"/>
  <c r="T97"/>
  <c r="T95" s="1"/>
  <c r="T92"/>
  <c r="T89"/>
  <c r="S81"/>
  <c r="U81" s="1"/>
  <c r="T83"/>
  <c r="T81" s="1"/>
  <c r="S75"/>
  <c r="U75" s="1"/>
  <c r="S69"/>
  <c r="U69" s="1"/>
  <c r="S57"/>
  <c r="U57" s="1"/>
  <c r="S39"/>
  <c r="U39" s="1"/>
  <c r="S33"/>
  <c r="S27"/>
  <c r="U27" s="1"/>
  <c r="T71"/>
  <c r="T69" s="1"/>
  <c r="T41"/>
  <c r="T39" s="1"/>
  <c r="T14"/>
  <c r="T12"/>
  <c r="T126" l="1"/>
  <c r="U88"/>
  <c r="S88"/>
  <c r="T88" s="1"/>
  <c r="T9"/>
  <c r="U33"/>
  <c r="U8" s="1"/>
  <c r="S8"/>
  <c r="U144" l="1"/>
  <c r="S144"/>
  <c r="T8"/>
  <c r="T142" l="1"/>
  <c r="T144" s="1"/>
</calcChain>
</file>

<file path=xl/sharedStrings.xml><?xml version="1.0" encoding="utf-8"?>
<sst xmlns="http://schemas.openxmlformats.org/spreadsheetml/2006/main" count="452" uniqueCount="276">
  <si>
    <t>A</t>
  </si>
  <si>
    <t>B</t>
  </si>
  <si>
    <t>C</t>
  </si>
  <si>
    <t xml:space="preserve">Introduzione alla Responsabilità degli enti D.Lgs. 231/2001 </t>
  </si>
  <si>
    <t>Introduzione alla gestione ambientale integrata dei cantieri</t>
  </si>
  <si>
    <t>Deposito temporaneo rifiuti: la corretta gestione</t>
  </si>
  <si>
    <t>ciclo di lezioni</t>
  </si>
  <si>
    <t>lezione unica breve</t>
  </si>
  <si>
    <t>seminari intensivi</t>
  </si>
  <si>
    <t>ALTA FORMAZIONE</t>
  </si>
  <si>
    <t>COME SI FA… FORMAZIONE CONCENTRATA</t>
  </si>
  <si>
    <t>Rifiuti: compilazione formulari e registri carico e scarico</t>
  </si>
  <si>
    <t>Data</t>
  </si>
  <si>
    <t>Luogo</t>
  </si>
  <si>
    <t>Programma di Alta Formazione AMBIENTE 2014</t>
  </si>
  <si>
    <t>Orario</t>
  </si>
  <si>
    <t>NOTE</t>
  </si>
  <si>
    <t>Costo
base</t>
  </si>
  <si>
    <t xml:space="preserve">INTRODUZIONE A… </t>
  </si>
  <si>
    <t>N. volumi tecnici da ricevere</t>
  </si>
  <si>
    <t>N. moduli acquistati</t>
  </si>
  <si>
    <t>A1</t>
  </si>
  <si>
    <t>A1.1</t>
  </si>
  <si>
    <t>A1.2</t>
  </si>
  <si>
    <t>A1.3</t>
  </si>
  <si>
    <t>A1.4</t>
  </si>
  <si>
    <t>A2</t>
  </si>
  <si>
    <t>A2.1</t>
  </si>
  <si>
    <t>A2.2</t>
  </si>
  <si>
    <t>A2.3</t>
  </si>
  <si>
    <t>A2.4</t>
  </si>
  <si>
    <t>A3</t>
  </si>
  <si>
    <t>A3.1</t>
  </si>
  <si>
    <t>A3.2</t>
  </si>
  <si>
    <t>A3.3</t>
  </si>
  <si>
    <t>A3.4</t>
  </si>
  <si>
    <t>B1</t>
  </si>
  <si>
    <t>B2</t>
  </si>
  <si>
    <t>B3</t>
  </si>
  <si>
    <t>B4</t>
  </si>
  <si>
    <t>B4.1</t>
  </si>
  <si>
    <t>B4.2</t>
  </si>
  <si>
    <t>B5</t>
  </si>
  <si>
    <t>B5.1</t>
  </si>
  <si>
    <t>B5.2</t>
  </si>
  <si>
    <t>C1</t>
  </si>
  <si>
    <t>C3</t>
  </si>
  <si>
    <t>C2</t>
  </si>
  <si>
    <t>C4</t>
  </si>
  <si>
    <t>C5</t>
  </si>
  <si>
    <t>A4.1</t>
  </si>
  <si>
    <t>A4.2</t>
  </si>
  <si>
    <t>A4.3</t>
  </si>
  <si>
    <t>A4.4</t>
  </si>
  <si>
    <t>A4</t>
  </si>
  <si>
    <t>A5</t>
  </si>
  <si>
    <t>A6</t>
  </si>
  <si>
    <t>DURATA 
IN ORE</t>
  </si>
  <si>
    <t>A5.1</t>
  </si>
  <si>
    <t>A5.2</t>
  </si>
  <si>
    <t>A5.3</t>
  </si>
  <si>
    <t>A5.4</t>
  </si>
  <si>
    <t>A7</t>
  </si>
  <si>
    <t>A8</t>
  </si>
  <si>
    <t>A9</t>
  </si>
  <si>
    <t>A6.1</t>
  </si>
  <si>
    <t>A6.2</t>
  </si>
  <si>
    <t>A6.3</t>
  </si>
  <si>
    <t>A6.4</t>
  </si>
  <si>
    <t>A7.1</t>
  </si>
  <si>
    <t>A7.2</t>
  </si>
  <si>
    <t>A7.3</t>
  </si>
  <si>
    <t>A7.4</t>
  </si>
  <si>
    <t>A8.1</t>
  </si>
  <si>
    <t>A8.2</t>
  </si>
  <si>
    <t>A8.3</t>
  </si>
  <si>
    <t>A9.1</t>
  </si>
  <si>
    <t>A9.2</t>
  </si>
  <si>
    <t>A9.3</t>
  </si>
  <si>
    <t>A8.4</t>
  </si>
  <si>
    <t>A10</t>
  </si>
  <si>
    <t>A10.1</t>
  </si>
  <si>
    <t>A10.2</t>
  </si>
  <si>
    <t>A10.3</t>
  </si>
  <si>
    <t>A10.4</t>
  </si>
  <si>
    <t>A9.4</t>
  </si>
  <si>
    <t>B6</t>
  </si>
  <si>
    <t>B7</t>
  </si>
  <si>
    <r>
      <rPr>
        <b/>
        <sz val="12"/>
        <color theme="3" tint="-0.249977111117893"/>
        <rFont val="Century Gothic"/>
        <family val="2"/>
      </rPr>
      <t>Rifiuti in azienda</t>
    </r>
    <r>
      <rPr>
        <b/>
        <sz val="10"/>
        <rFont val="Century Gothic"/>
        <family val="2"/>
      </rPr>
      <t xml:space="preserve">
Un fattore decisivo per la buona gestione ambientale</t>
    </r>
  </si>
  <si>
    <r>
      <rPr>
        <b/>
        <sz val="12"/>
        <color theme="3" tint="-0.249977111117893"/>
        <rFont val="Century Gothic"/>
        <family val="2"/>
      </rPr>
      <t>Cantieri &amp; Ambiente</t>
    </r>
    <r>
      <rPr>
        <b/>
        <sz val="10"/>
        <rFont val="Century Gothic"/>
        <family val="2"/>
      </rPr>
      <t xml:space="preserve">
La gestione ambientale e gli adempimenti in edilizia</t>
    </r>
  </si>
  <si>
    <r>
      <rPr>
        <b/>
        <sz val="12"/>
        <color theme="3" tint="-0.249977111117893"/>
        <rFont val="Century Gothic"/>
        <family val="2"/>
      </rPr>
      <t>Illeciti ambientali e responsabilità degli enti D.Lgs. 231/2001</t>
    </r>
    <r>
      <rPr>
        <b/>
        <sz val="10"/>
        <rFont val="Century Gothic"/>
        <family val="2"/>
      </rPr>
      <t xml:space="preserve">
Buone pratiche di gestione e controllo nella prevenzione dei reati ambientali</t>
    </r>
  </si>
  <si>
    <t>TOTALE al netto di eventuali Bonus</t>
  </si>
  <si>
    <t>MODULO DI ADESIONE</t>
  </si>
  <si>
    <r>
      <t xml:space="preserve">Costo totale
</t>
    </r>
    <r>
      <rPr>
        <sz val="8"/>
        <color theme="1"/>
        <rFont val="Century Gothic"/>
        <family val="2"/>
      </rPr>
      <t>(con sconti progressivi)</t>
    </r>
  </si>
  <si>
    <t>1°</t>
  </si>
  <si>
    <t>2°</t>
  </si>
  <si>
    <t>3°</t>
  </si>
  <si>
    <t>4°</t>
  </si>
  <si>
    <t>5°</t>
  </si>
  <si>
    <t>6°</t>
  </si>
  <si>
    <r>
      <rPr>
        <sz val="9"/>
        <color theme="1"/>
        <rFont val="Century Gothic"/>
        <family val="2"/>
      </rPr>
      <t>segnare con</t>
    </r>
    <r>
      <rPr>
        <b/>
        <sz val="9"/>
        <color theme="1"/>
        <rFont val="Century Gothic"/>
        <family val="2"/>
      </rPr>
      <t xml:space="preserve"> "X" </t>
    </r>
    <r>
      <rPr>
        <sz val="9"/>
        <color theme="1"/>
        <rFont val="Century Gothic"/>
        <family val="2"/>
      </rPr>
      <t>i moduli prenotati</t>
    </r>
  </si>
  <si>
    <t>A1.5</t>
  </si>
  <si>
    <t>Iscrizioni</t>
  </si>
  <si>
    <t>(fino a 6 iscritti diversi)</t>
  </si>
  <si>
    <t>Se ne hai diritto indica "SI"</t>
  </si>
  <si>
    <t xml:space="preserve">RIFIUTI, PRODOTTI, SOTTOPRODOTTI: Classificazione, analisi e identificazione del rifiuto. Distinzione da altre categorie giuridico-merceologiche </t>
  </si>
  <si>
    <t>I RIFIUTI AZIENDALI, IN PARTICOLARE PERICOLOSI: COSTO, RISCHIO O RISORSA? 
Gestione integrata dei rifiuti: prevenzione, recupero, riciclo, cessione…</t>
  </si>
  <si>
    <t>Relatore/ i</t>
  </si>
  <si>
    <t>ILLECITI, RESPONSABILITÀ E D.LGS. 231/2001 IN MATERIA DI RIFIUTI 
Condotte sanzionate, conseguenze (persone fisiche e aziende), deleghe, prevenzione</t>
  </si>
  <si>
    <t>TRENTO</t>
  </si>
  <si>
    <t>Paolo Pipere
Enrico Agostini</t>
  </si>
  <si>
    <t>21.03.14</t>
  </si>
  <si>
    <t>14.30 18.30</t>
  </si>
  <si>
    <t>Mirco Osellame</t>
  </si>
  <si>
    <t>28.03.14</t>
  </si>
  <si>
    <t>Giovanni Tapetto</t>
  </si>
  <si>
    <t>04.04.14</t>
  </si>
  <si>
    <t>Massimo Zortea</t>
  </si>
  <si>
    <t>11.04.14</t>
  </si>
  <si>
    <t>Partner</t>
  </si>
  <si>
    <t>Agenzia Prov.le per la Protezione dell'Ambiente
Azienda Prov.le per I Servizi Sanitari</t>
  </si>
  <si>
    <t>A2.5</t>
  </si>
  <si>
    <t>A3.5</t>
  </si>
  <si>
    <t>A4.5</t>
  </si>
  <si>
    <t>A5.5</t>
  </si>
  <si>
    <t>A7.5</t>
  </si>
  <si>
    <t>A6.5</t>
  </si>
  <si>
    <t>A8.5</t>
  </si>
  <si>
    <t>A9.5</t>
  </si>
  <si>
    <t>A10.5</t>
  </si>
  <si>
    <t>B1.1</t>
  </si>
  <si>
    <t>B2.2</t>
  </si>
  <si>
    <t>B2.1</t>
  </si>
  <si>
    <t>B1.2</t>
  </si>
  <si>
    <t>B3.1</t>
  </si>
  <si>
    <t>B3.2</t>
  </si>
  <si>
    <t>B6.1</t>
  </si>
  <si>
    <t>B7.2</t>
  </si>
  <si>
    <t>B7.1</t>
  </si>
  <si>
    <t>B6.2</t>
  </si>
  <si>
    <t>19.09.14</t>
  </si>
  <si>
    <t>26.09.14</t>
  </si>
  <si>
    <t>03.10.14</t>
  </si>
  <si>
    <t>10.10.14</t>
  </si>
  <si>
    <t>17.10.14</t>
  </si>
  <si>
    <t>09.05.14</t>
  </si>
  <si>
    <t>16.05.14</t>
  </si>
  <si>
    <t>23.05.14</t>
  </si>
  <si>
    <t>??</t>
  </si>
  <si>
    <t>Stefano Aldini</t>
  </si>
  <si>
    <t>09.04.14</t>
  </si>
  <si>
    <t>16.04.14</t>
  </si>
  <si>
    <t>30.04.14</t>
  </si>
  <si>
    <t>???</t>
  </si>
  <si>
    <t>29.10.14</t>
  </si>
  <si>
    <t>30.10.14</t>
  </si>
  <si>
    <t>31.10.14</t>
  </si>
  <si>
    <t>Bureau Veritas</t>
  </si>
  <si>
    <r>
      <rPr>
        <b/>
        <sz val="12"/>
        <color theme="4" tint="-0.499984740745262"/>
        <rFont val="Century Gothic"/>
        <family val="2"/>
      </rPr>
      <t>Responsabile HSE salute, sicurezza, ambiente</t>
    </r>
    <r>
      <rPr>
        <b/>
        <sz val="10"/>
        <rFont val="Century Gothic"/>
        <family val="2"/>
      </rPr>
      <t xml:space="preserve">
Gestione, Monitoraggio e Miglioramento aziendale</t>
    </r>
  </si>
  <si>
    <t>Andrea Moretto?</t>
  </si>
  <si>
    <t>Piero Franz?</t>
  </si>
  <si>
    <t>Ecoopera?</t>
  </si>
  <si>
    <t>30.05.14</t>
  </si>
  <si>
    <t>06.06.14</t>
  </si>
  <si>
    <t>13.06.14</t>
  </si>
  <si>
    <t>Distretto HABITECH</t>
  </si>
  <si>
    <t>ROVERETO</t>
  </si>
  <si>
    <r>
      <rPr>
        <b/>
        <sz val="12"/>
        <color theme="3" tint="-0.249977111117893"/>
        <rFont val="Century Gothic"/>
        <family val="2"/>
      </rPr>
      <t>SISTRI ATTO SECONDO</t>
    </r>
    <r>
      <rPr>
        <b/>
        <sz val="10"/>
        <rFont val="Century Gothic"/>
        <family val="2"/>
      </rPr>
      <t xml:space="preserve"> 
Avvio definitivo del regime di tracciabilità dei rifiuti</t>
    </r>
  </si>
  <si>
    <t>Distretto HABITECH?</t>
  </si>
  <si>
    <t>28.05.14</t>
  </si>
  <si>
    <t>27.06.14</t>
  </si>
  <si>
    <t>07.05.14</t>
  </si>
  <si>
    <t>20.06.14</t>
  </si>
  <si>
    <t>B8</t>
  </si>
  <si>
    <t>B8.1</t>
  </si>
  <si>
    <t>B8.2</t>
  </si>
  <si>
    <t>B9</t>
  </si>
  <si>
    <t>B9.1</t>
  </si>
  <si>
    <t>B9.2</t>
  </si>
  <si>
    <t>B10</t>
  </si>
  <si>
    <t>B10.1</t>
  </si>
  <si>
    <t>B10.2</t>
  </si>
  <si>
    <t>B11</t>
  </si>
  <si>
    <t>B11.1</t>
  </si>
  <si>
    <t>B11.2</t>
  </si>
  <si>
    <t>B12</t>
  </si>
  <si>
    <t>B12.1</t>
  </si>
  <si>
    <t>B12.2</t>
  </si>
  <si>
    <t>05.06.14</t>
  </si>
  <si>
    <t>03.04.14</t>
  </si>
  <si>
    <t>08.05.14</t>
  </si>
  <si>
    <t>18.09.14</t>
  </si>
  <si>
    <t>20.11.14</t>
  </si>
  <si>
    <t>11.12.14</t>
  </si>
  <si>
    <t>23.10.14</t>
  </si>
  <si>
    <t>cod. __________       cod. _________</t>
  </si>
  <si>
    <r>
      <t xml:space="preserve">LA COMPILAZIONE DELLA TABELLA CONSENTE DI ISCRIVERE UNO O PIU' PARTECIPANTI AD O PIU' ATTIVITA' PROGRAMMATE, CON </t>
    </r>
    <r>
      <rPr>
        <b/>
        <u/>
        <sz val="11"/>
        <color theme="1"/>
        <rFont val="Century Gothic"/>
        <family val="2"/>
      </rPr>
      <t>VANTAGGI PROGRESSIVI</t>
    </r>
    <r>
      <rPr>
        <u/>
        <sz val="11"/>
        <color theme="1"/>
        <rFont val="Century Gothic"/>
        <family val="2"/>
      </rPr>
      <t xml:space="preserve"> CHE PREMIANO AZIENDE E PROFESSIONISTI CHE PIANIFICANO LE PROPRIE ISCRIZIONI AD INIZIO ANNO</t>
    </r>
    <r>
      <rPr>
        <sz val="11"/>
        <color theme="1"/>
        <rFont val="Century Gothic"/>
        <family val="2"/>
      </rPr>
      <t xml:space="preserve">. </t>
    </r>
    <r>
      <rPr>
        <b/>
        <sz val="11"/>
        <color theme="1"/>
        <rFont val="Century Gothic"/>
        <family val="2"/>
      </rPr>
      <t>A)</t>
    </r>
    <r>
      <rPr>
        <sz val="11"/>
        <color theme="1"/>
        <rFont val="Century Gothic"/>
        <family val="2"/>
      </rPr>
      <t xml:space="preserve"> SE AD UN QUALSIASI MODULO ISCRIVO </t>
    </r>
    <r>
      <rPr>
        <u/>
        <sz val="11"/>
        <color theme="1"/>
        <rFont val="Century Gothic"/>
        <family val="2"/>
      </rPr>
      <t>PIU' DI UN PARTECIPANTE</t>
    </r>
    <r>
      <rPr>
        <sz val="11"/>
        <color theme="1"/>
        <rFont val="Century Gothic"/>
        <family val="2"/>
      </rPr>
      <t xml:space="preserve"> OTTENGO UNO SCONTO IMMEDIATO SU QUEL MODULO DEL </t>
    </r>
    <r>
      <rPr>
        <b/>
        <sz val="11"/>
        <color theme="1"/>
        <rFont val="Century Gothic"/>
        <family val="2"/>
      </rPr>
      <t>5%</t>
    </r>
    <r>
      <rPr>
        <sz val="11"/>
        <color theme="1"/>
        <rFont val="Century Gothic"/>
        <family val="2"/>
      </rPr>
      <t xml:space="preserve">. </t>
    </r>
    <r>
      <rPr>
        <b/>
        <sz val="11"/>
        <color theme="1"/>
        <rFont val="Century Gothic"/>
        <family val="2"/>
      </rPr>
      <t>B)</t>
    </r>
    <r>
      <rPr>
        <sz val="11"/>
        <color theme="1"/>
        <rFont val="Century Gothic"/>
        <family val="2"/>
      </rPr>
      <t xml:space="preserve"> SE ISCRIVO AD UN</t>
    </r>
    <r>
      <rPr>
        <u/>
        <sz val="11"/>
        <color theme="1"/>
        <rFont val="Century Gothic"/>
        <family val="2"/>
      </rPr>
      <t xml:space="preserve"> INTERO CORSO</t>
    </r>
    <r>
      <rPr>
        <sz val="11"/>
        <color theme="1"/>
        <rFont val="Century Gothic"/>
        <family val="2"/>
      </rPr>
      <t xml:space="preserve"> UNA O PIU' PERSONE, OTTENGO PER LORO UN ALTRO </t>
    </r>
    <r>
      <rPr>
        <b/>
        <sz val="11"/>
        <color theme="1"/>
        <rFont val="Century Gothic"/>
        <family val="2"/>
      </rPr>
      <t>5%</t>
    </r>
    <r>
      <rPr>
        <sz val="11"/>
        <color theme="1"/>
        <rFont val="Century Gothic"/>
        <family val="2"/>
      </rPr>
      <t xml:space="preserve"> DI SCONTO. </t>
    </r>
    <r>
      <rPr>
        <b/>
        <sz val="11"/>
        <color theme="1"/>
        <rFont val="Century Gothic"/>
        <family val="2"/>
      </rPr>
      <t>C)</t>
    </r>
    <r>
      <rPr>
        <sz val="11"/>
        <color theme="1"/>
        <rFont val="Century Gothic"/>
        <family val="2"/>
      </rPr>
      <t xml:space="preserve"> SE INOLTRE ACQUISTO </t>
    </r>
    <r>
      <rPr>
        <u/>
        <sz val="11"/>
        <color theme="1"/>
        <rFont val="Century Gothic"/>
        <family val="2"/>
      </rPr>
      <t>MODULI DA PIU' CORSI O SEMINARI</t>
    </r>
    <r>
      <rPr>
        <sz val="11"/>
        <color theme="1"/>
        <rFont val="Century Gothic"/>
        <family val="2"/>
      </rPr>
      <t xml:space="preserve"> DELLO STESSO TIPO, GUADAGNO SUL TOTALE UN ULTERIORE SCONTO PROGRESSIVO DEL </t>
    </r>
    <r>
      <rPr>
        <b/>
        <sz val="11"/>
        <color theme="1"/>
        <rFont val="Century Gothic"/>
        <family val="2"/>
      </rPr>
      <t>5%</t>
    </r>
    <r>
      <rPr>
        <sz val="11"/>
        <color theme="1"/>
        <rFont val="Century Gothic"/>
        <family val="2"/>
      </rPr>
      <t xml:space="preserve"> (PIU' DI 8 MODULI) O DEL </t>
    </r>
    <r>
      <rPr>
        <b/>
        <sz val="11"/>
        <color theme="1"/>
        <rFont val="Century Gothic"/>
        <family val="2"/>
      </rPr>
      <t>10%</t>
    </r>
    <r>
      <rPr>
        <sz val="11"/>
        <color theme="1"/>
        <rFont val="Century Gothic"/>
        <family val="2"/>
      </rPr>
      <t xml:space="preserve"> (PIU' DI 12 MODULI).  IL PREZZO SCONTATO FINALE DA CORRISPONDERE E' QUELLO RIPORTATO NELL'ULTIMA RIGA IN BASSO DELLA TABELLA.</t>
    </r>
    <r>
      <rPr>
        <b/>
        <sz val="11"/>
        <color theme="1"/>
        <rFont val="Century Gothic"/>
        <family val="2"/>
      </rPr>
      <t xml:space="preserve"> D)</t>
    </r>
    <r>
      <rPr>
        <sz val="11"/>
        <color theme="1"/>
        <rFont val="Century Gothic"/>
        <family val="2"/>
      </rPr>
      <t xml:space="preserve"> INFINE, VERRA' RICONOSCIUTO UN </t>
    </r>
    <r>
      <rPr>
        <b/>
        <sz val="11"/>
        <color theme="1"/>
        <rFont val="Century Gothic"/>
        <family val="2"/>
      </rPr>
      <t xml:space="preserve">ULTERIORE SCONTO DEL 2% </t>
    </r>
    <r>
      <rPr>
        <sz val="11"/>
        <color theme="1"/>
        <rFont val="Century Gothic"/>
        <family val="2"/>
      </rPr>
      <t xml:space="preserve">SUL TOTALE PER LE ISCRIZIONI CONFERMATE CHE GIUNGERANNO </t>
    </r>
    <r>
      <rPr>
        <u/>
        <sz val="11"/>
        <color theme="1"/>
        <rFont val="Century Gothic"/>
        <family val="2"/>
      </rPr>
      <t>ENTRO IL 15 MARZO 2014</t>
    </r>
    <r>
      <rPr>
        <sz val="11"/>
        <color theme="1"/>
        <rFont val="Century Gothic"/>
        <family val="2"/>
      </rPr>
      <t>.
EVENTUALI RINUNCE O AGGIUNTE IN CORSO D'ANNO MODIFICANO IN PIU' O IN MENO IL COSTO COMPLESSIVO, AGGIUNGENDO O TOGLIENDO SCONTI. 
L'avvio del corso/ seminario verrà confermato al raggiungimento del numero minimo di partecipanti. Le iscrizioni verranno accettate fino ad esaurimento dei posti disponibili e nell'ordine con cui verranno ricevute.
Eventuali rinunce dovranno essere comunicate entro 15 gg. dalla data di avvio del corso/ seminario: in caso contrario il pagamento sarà comunque dovuto. Non si prevede la restituzione della quota versata, mentre è possibile sostituzioni e aggiunte alle iscrizioni, anche a corso avviato. L'attestato di partecipazione sarà rilasciato ai singoli partecipanti iscritti all'intero corso/ seminario che avranno frequentato almeno il 90% delle ore previste.
Ove previsto, il Cliente avrà diritto a ricevere una copia gratuita della pubblicazione tecnica per ogni gruppo di moduli formativi acquistati pari al numero totale dei moduli previsti (es. per un corso con 4 moduli: 3 iscritti su 4 moduli = 0 copie; 5 iscritti su 4 moduli = 1; 8 iscritti su 4 moduli = 2; ecc.).</t>
    </r>
  </si>
  <si>
    <t>A11</t>
  </si>
  <si>
    <t>A11.1</t>
  </si>
  <si>
    <t>A11.2</t>
  </si>
  <si>
    <t>A11.3</t>
  </si>
  <si>
    <t>A11.4</t>
  </si>
  <si>
    <t>A11.5</t>
  </si>
  <si>
    <r>
      <rPr>
        <b/>
        <sz val="8"/>
        <color theme="3" tint="-0.249977111117893"/>
        <rFont val="Century Gothic"/>
        <family val="2"/>
      </rPr>
      <t xml:space="preserve">azienda/ ente/ studio
</t>
    </r>
    <r>
      <rPr>
        <b/>
        <sz val="18"/>
        <color theme="3" tint="-0.249977111117893"/>
        <rFont val="Century Gothic"/>
        <family val="2"/>
      </rPr>
      <t xml:space="preserve">    </t>
    </r>
  </si>
  <si>
    <t>richiesti</t>
  </si>
  <si>
    <r>
      <rPr>
        <b/>
        <sz val="12"/>
        <color theme="4" tint="-0.499984740745262"/>
        <rFont val="Century Gothic"/>
        <family val="2"/>
      </rPr>
      <t>Le Autorizzazioni Ambientali per le Imprese:</t>
    </r>
    <r>
      <rPr>
        <b/>
        <sz val="10"/>
        <color theme="4" tint="-0.499984740745262"/>
        <rFont val="Century Gothic"/>
        <family val="2"/>
      </rPr>
      <t xml:space="preserve"> 
</t>
    </r>
    <r>
      <rPr>
        <b/>
        <sz val="10"/>
        <color theme="1"/>
        <rFont val="Century Gothic"/>
        <family val="2"/>
      </rPr>
      <t>VIA, AIA, AUA, emissioni, scarichi, rifiuti e altro ancora. 
Come coniugare esigenze aziendali e compatibilità ambientale</t>
    </r>
  </si>
  <si>
    <t>ING</t>
  </si>
  <si>
    <t>ARCH</t>
  </si>
  <si>
    <t>GEO</t>
  </si>
  <si>
    <t>ARC</t>
  </si>
  <si>
    <t>Crediti Formativi - Ordini Prof.li</t>
  </si>
  <si>
    <r>
      <rPr>
        <b/>
        <sz val="12"/>
        <color theme="3" tint="-0.249977111117893"/>
        <rFont val="Century Gothic"/>
        <family val="2"/>
      </rPr>
      <t xml:space="preserve">Danno Ambientale, Bonifica e Recupero
</t>
    </r>
    <r>
      <rPr>
        <b/>
        <sz val="10"/>
        <rFont val="Century Gothic"/>
        <family val="2"/>
      </rPr>
      <t>Panoramica completa dall'emergenza al risanamento territoriale</t>
    </r>
  </si>
  <si>
    <t>da def.</t>
  </si>
  <si>
    <r>
      <t xml:space="preserve">SISTRI, ATTO SECONDO - </t>
    </r>
    <r>
      <rPr>
        <u/>
        <sz val="10"/>
        <rFont val="Century Gothic"/>
        <family val="2"/>
      </rPr>
      <t>Evento introduttivo</t>
    </r>
    <r>
      <rPr>
        <sz val="10"/>
        <rFont val="Century Gothic"/>
        <family val="2"/>
      </rPr>
      <t xml:space="preserve">
Avvio definitivo del regime di tracciabilità dei rifiuti per i produttori iniziali</t>
    </r>
  </si>
  <si>
    <t>GESTIONE DEI MATERIALI DA SCAVO – Rifiuto o Sottoprodotto?</t>
  </si>
  <si>
    <t>FENOMENI DI INQUINAMENTO: interventi di messa in sicurezza di emergenza</t>
  </si>
  <si>
    <t>GESTIONE DEI RIFIUTI DI CANTIERE</t>
  </si>
  <si>
    <t xml:space="preserve">ULTERIORI PROFILI AMBIENTALI DI CANTIERE - Inquinamento idrico, acque intercettate/meteoriche/reflue/derivate, inqu. atmosferico, inq. acustico, ecc.
</t>
  </si>
  <si>
    <t>PIANO DI GESTIONE AMBIENTALE INTEGRATA DEL CANTIERE - Piano di Monitoraggio</t>
  </si>
  <si>
    <t>ILLECITI E SANZIONI</t>
  </si>
  <si>
    <t>RESPONSABILITÀ DI PERSONE FISICHE ED ENTI. DELEGHE DI FUNZIONI</t>
  </si>
  <si>
    <t>SISTEMI DI PREVENZIONE DEI REATI AMBIENTALI</t>
  </si>
  <si>
    <t xml:space="preserve">INTRODUZIONE A DANNO AMBIENTALE, BONIFICA, RECUPERO,
Concetti, tipologie, soggetti, normativa, sanzioni, responsabilità </t>
  </si>
  <si>
    <t>AGIRE SUL CAMPO: OPERATIVITÀ TECNICA E INTERAZIONE FRA ESPERTI.
Caratterizzazione, analisi di rischio, messa in sicurezza, bonifica, ripristino.</t>
  </si>
  <si>
    <t>L’AMIANTO DALLA A ALLA ZETA.
Normativa, soggetti, procedure, sanzioni, finanziamenti.</t>
  </si>
  <si>
    <t>I CASI SPECIALI: SITUAZIONI, AREE, SOGGETTI PARTICOLARI.
Strade, impianti, rimozione rifiuti…</t>
  </si>
  <si>
    <t>INTRODUZIONE: SALUTE, SICUREZZA, AMBIENTE. La sfida dell'integrazione dei Sistemi</t>
  </si>
  <si>
    <t>IGIENE E SALUTE - Soggetti, Ruoli, Adempimenti, Sanzioni, Prevenzione</t>
  </si>
  <si>
    <t>SICUREZZA SUL LAVORO - Soggetti, Ruoli, Adempimenti, Sanzioni, Prevenzione</t>
  </si>
  <si>
    <t>AMBIENTE - Soggetti, Ruoli, Adempimenti, Sanzioni, Prevenzione</t>
  </si>
  <si>
    <t>Finanziamenti, Incentivi e Risorse per l'Ambiente</t>
  </si>
  <si>
    <r>
      <rPr>
        <b/>
        <sz val="10"/>
        <rFont val="Century Gothic"/>
        <family val="2"/>
      </rPr>
      <t>Metodi, idee, contatti</t>
    </r>
    <r>
      <rPr>
        <sz val="10"/>
        <rFont val="Century Gothic"/>
        <family val="2"/>
      </rPr>
      <t xml:space="preserve"> - Giornata di Studio</t>
    </r>
  </si>
  <si>
    <t>09.00 13.00
14.00 18.00</t>
  </si>
  <si>
    <t>La Green Economy in Azienda</t>
  </si>
  <si>
    <r>
      <rPr>
        <b/>
        <sz val="10"/>
        <rFont val="Century Gothic"/>
        <family val="2"/>
      </rPr>
      <t>Innovare il proprio business valorizzando l'ambiente</t>
    </r>
    <r>
      <rPr>
        <sz val="10"/>
        <rFont val="Century Gothic"/>
        <family val="2"/>
      </rPr>
      <t xml:space="preserve"> - Giornata di Studio</t>
    </r>
  </si>
  <si>
    <r>
      <rPr>
        <b/>
        <sz val="12"/>
        <color theme="4" tint="-0.499984740745262"/>
        <rFont val="Century Gothic"/>
        <family val="2"/>
      </rPr>
      <t>Efficienza energetica negli Edifici</t>
    </r>
    <r>
      <rPr>
        <b/>
        <sz val="10"/>
        <rFont val="Century Gothic"/>
        <family val="2"/>
      </rPr>
      <t xml:space="preserve">
Un'introduzione per informare, progettare, realizzare, risparmiare, ...accedere a finanziamenti ed incentivi</t>
    </r>
  </si>
  <si>
    <r>
      <t xml:space="preserve">Introduzione alle Autorizzazioni Ambientali
</t>
    </r>
    <r>
      <rPr>
        <b/>
        <sz val="10"/>
        <rFont val="Century Gothic"/>
        <family val="2"/>
      </rPr>
      <t>Come, quando, chi, dove</t>
    </r>
  </si>
  <si>
    <r>
      <t xml:space="preserve">Profili ambientali degli imballaggi
</t>
    </r>
    <r>
      <rPr>
        <b/>
        <sz val="10"/>
        <rFont val="Century Gothic"/>
        <family val="2"/>
      </rPr>
      <t>Strategie globali, adempimenti, sanzioni, gestione integrata</t>
    </r>
  </si>
  <si>
    <r>
      <t xml:space="preserve">RAEE &amp; imprese
</t>
    </r>
    <r>
      <rPr>
        <b/>
        <sz val="10"/>
        <rFont val="Century Gothic"/>
        <family val="2"/>
      </rPr>
      <t>La gestione dei Rifiuti da apparecchiature elettriche ed elettroniche</t>
    </r>
  </si>
  <si>
    <r>
      <rPr>
        <b/>
        <sz val="12"/>
        <color theme="4" tint="-0.499984740745262"/>
        <rFont val="Century Gothic"/>
        <family val="2"/>
      </rPr>
      <t>Bioedilizia dalla A alla Zeta</t>
    </r>
    <r>
      <rPr>
        <b/>
        <sz val="10"/>
        <rFont val="Century Gothic"/>
        <family val="2"/>
      </rPr>
      <t xml:space="preserve">
Un’introduzione su idee, prassi, norme, mercati, sfide e soluzioni</t>
    </r>
  </si>
  <si>
    <r>
      <rPr>
        <b/>
        <sz val="12"/>
        <color theme="4" tint="-0.499984740745262"/>
        <rFont val="Century Gothic"/>
        <family val="2"/>
      </rPr>
      <t xml:space="preserve">La delega di  funzioni ambientale
</t>
    </r>
    <r>
      <rPr>
        <b/>
        <sz val="10"/>
        <rFont val="Century Gothic"/>
        <family val="2"/>
      </rPr>
      <t>La corretta ed efficace impostazione delle deleghe</t>
    </r>
  </si>
  <si>
    <r>
      <t xml:space="preserve">Reporting ambientale in azienda
</t>
    </r>
    <r>
      <rPr>
        <b/>
        <sz val="10"/>
        <rFont val="Century Gothic"/>
        <family val="2"/>
      </rPr>
      <t>Rendere conto dei propri impegni per l'ambiente: dall'assessment all'accountability</t>
    </r>
  </si>
  <si>
    <r>
      <t xml:space="preserve">Check up ambientale di impresa 
</t>
    </r>
    <r>
      <rPr>
        <b/>
        <sz val="10"/>
        <rFont val="Century Gothic"/>
        <family val="2"/>
      </rPr>
      <t>Misura la sostenibilità ambientale della tua azienda e la capacità di business verde</t>
    </r>
  </si>
  <si>
    <r>
      <t xml:space="preserve">Organismo di vigilanza D.Lgs. 231/2001
</t>
    </r>
    <r>
      <rPr>
        <b/>
        <sz val="10"/>
        <rFont val="Century Gothic"/>
        <family val="2"/>
      </rPr>
      <t>Adempimenti e rapporti con altre strutture di controllo interno</t>
    </r>
  </si>
  <si>
    <t>Delega di funzioni in materia ambientale</t>
  </si>
  <si>
    <t>11.06.14</t>
  </si>
  <si>
    <t>VIA, AIA e Sistemi di gestione ambientale ISO 14001: tanto in comune</t>
  </si>
  <si>
    <t>Procedura di valutazione d'impatto ambientale (VIA), di Verifica ed Autorizzazione Ambientale integrata (AIA)</t>
  </si>
  <si>
    <t>Autorizzazione Unica Ambientale (AUA): scarichi idrici, emissioni in atmosfera, rifiuti, impatto acustico</t>
  </si>
  <si>
    <t>VD. MODULO A.1.1. 
Corso RIFIUTI IN AZIENDA</t>
  </si>
  <si>
    <t>28.04.14</t>
  </si>
  <si>
    <r>
      <t>BONUS CONCESSO A CHI HA PARTECIPATO ALLA CONSULTAZIONE INIZIALE 2014:</t>
    </r>
    <r>
      <rPr>
        <sz val="10"/>
        <color theme="1"/>
        <rFont val="Century Gothic"/>
        <family val="2"/>
      </rPr>
      <t xml:space="preserve"> uno qualsiasi dei Seminari Intensivi (fascia B), oppure a due Lezioni Brevi  (fascia C) per n. 1 partecipante.
</t>
    </r>
    <r>
      <rPr>
        <u/>
        <sz val="10"/>
        <color theme="1"/>
        <rFont val="Century Gothic"/>
        <family val="2"/>
      </rPr>
      <t>Indicare il Codice modulo prescelto tra quelli ammessi ed inserire il costo a mano nella relativa cella</t>
    </r>
    <r>
      <rPr>
        <sz val="10"/>
        <color theme="1"/>
        <rFont val="Century Gothic"/>
        <family val="2"/>
      </rPr>
      <t xml:space="preserve">. </t>
    </r>
  </si>
  <si>
    <t>Informazioni mancanti o provvisorie verranno completate con l'approssimarsi delle date pianificate. Eventuali modifiche al Programma verranno riportte nei periodici aggiornamenti. Alcuni elementi dell'offerta dipendono da accordi con Terze Parti: sedi, riconoscimento crediti formativi da parte degli Ordini Professionali (Geologi, Architetti, Ingegneri, ...), scelta e disponibilità delle pubblicazioni tecniche, ecc.</t>
  </si>
  <si>
    <t>08.30 12.30
14.00 18.00</t>
  </si>
  <si>
    <r>
      <t xml:space="preserve">ULTERIORE SCONTO DEL 2% CONCESSO SUL TOTALE DEI MODULI PRENOTATI - </t>
    </r>
    <r>
      <rPr>
        <b/>
        <sz val="11"/>
        <color theme="1"/>
        <rFont val="Century Gothic"/>
        <family val="2"/>
      </rPr>
      <t>MINIMO 3 ANCHE DA CORSI O SEMINARI DIVERSI</t>
    </r>
    <r>
      <rPr>
        <sz val="11"/>
        <color theme="1"/>
        <rFont val="Century Gothic"/>
        <family val="2"/>
      </rPr>
      <t xml:space="preserve"> - A CHI EFFETTUA LE ISCRIZIONI ONLINE ED INVIA LA PRESENTE TABELLA COMPILATA </t>
    </r>
    <r>
      <rPr>
        <u/>
        <sz val="11"/>
        <color theme="1"/>
        <rFont val="Century Gothic"/>
        <family val="2"/>
      </rPr>
      <t>ENTRO IL 25 FEBBRAIO 2014</t>
    </r>
  </si>
  <si>
    <t>07.11.14</t>
  </si>
  <si>
    <t>14.11.14</t>
  </si>
  <si>
    <t>21.11.14</t>
  </si>
  <si>
    <t>28.11.14</t>
  </si>
  <si>
    <t>05.12.14</t>
  </si>
  <si>
    <t>12.12.14</t>
  </si>
  <si>
    <t>19.12.14</t>
  </si>
  <si>
    <t>25.11.14</t>
  </si>
  <si>
    <t>27.03.14</t>
  </si>
  <si>
    <t>10.04.14</t>
  </si>
  <si>
    <t>02.10.14</t>
  </si>
  <si>
    <t>19.06.14</t>
  </si>
  <si>
    <t>18.00 20.00</t>
  </si>
  <si>
    <t>C6</t>
  </si>
  <si>
    <t>C7</t>
  </si>
  <si>
    <r>
      <t xml:space="preserve">Profili ambientali nelle carrozzerie 
</t>
    </r>
    <r>
      <rPr>
        <b/>
        <sz val="10"/>
        <rFont val="Century Gothic"/>
        <family val="2"/>
      </rPr>
      <t>Rifiuti, emissioni, scarichi, risparmio energetico, green procurement, rumore</t>
    </r>
  </si>
  <si>
    <t>06.11.14</t>
  </si>
  <si>
    <r>
      <rPr>
        <b/>
        <sz val="12"/>
        <color theme="4" tint="-0.499984740745262"/>
        <rFont val="Century Gothic"/>
        <family val="2"/>
      </rPr>
      <t>Internal Auditor Ambiente</t>
    </r>
    <r>
      <rPr>
        <b/>
        <sz val="10"/>
        <rFont val="Century Gothic"/>
        <family val="2"/>
      </rPr>
      <t xml:space="preserve">
Capacità di autodiagnosi nei sistemi di gestione integrati</t>
    </r>
  </si>
  <si>
    <t>Strumenti per la corretta applicazione dei requisiti di ISO 14001:2004</t>
  </si>
  <si>
    <t>Tecniche per utilizzare al meglio gli audit interni come strumento gestionale.</t>
  </si>
  <si>
    <t>note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</si>
</sst>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36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u/>
      <sz val="11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18"/>
      <color theme="3" tint="-0.249977111117893"/>
      <name val="Century Gothic"/>
      <family val="2"/>
    </font>
    <font>
      <b/>
      <sz val="20"/>
      <color theme="3" tint="-0.249977111117893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b/>
      <sz val="20"/>
      <name val="Century Gothic"/>
      <family val="2"/>
    </font>
    <font>
      <b/>
      <sz val="11"/>
      <name val="Century Gothic"/>
      <family val="2"/>
    </font>
    <font>
      <sz val="7"/>
      <name val="Century Gothic"/>
      <family val="2"/>
    </font>
    <font>
      <b/>
      <u/>
      <sz val="12"/>
      <color theme="1"/>
      <name val="Century Gothic"/>
      <family val="2"/>
    </font>
    <font>
      <b/>
      <sz val="8"/>
      <color theme="3" tint="-0.249977111117893"/>
      <name val="Century Gothic"/>
      <family val="2"/>
    </font>
    <font>
      <b/>
      <sz val="14"/>
      <color theme="4" tint="-0.499984740745262"/>
      <name val="Century Gothic"/>
      <family val="2"/>
    </font>
    <font>
      <b/>
      <sz val="16"/>
      <color theme="4" tint="-0.499984740745262"/>
      <name val="Century Gothic"/>
      <family val="2"/>
    </font>
    <font>
      <u/>
      <sz val="10"/>
      <name val="Century Gothic"/>
      <family val="2"/>
    </font>
    <font>
      <b/>
      <sz val="14"/>
      <color theme="0" tint="-0.14999847407452621"/>
      <name val="Century Gothic"/>
      <family val="2"/>
    </font>
    <font>
      <b/>
      <sz val="12"/>
      <color theme="6" tint="0.39997558519241921"/>
      <name val="Century Gothic"/>
      <family val="2"/>
    </font>
    <font>
      <u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8" tint="-0.499984740745262"/>
      </top>
      <bottom style="thin">
        <color indexed="64"/>
      </bottom>
      <diagonal/>
    </border>
    <border>
      <left/>
      <right/>
      <top style="thick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8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theme="8" tint="-0.499984740745262"/>
      </right>
      <top style="thin">
        <color indexed="64"/>
      </top>
      <bottom/>
      <diagonal/>
    </border>
    <border>
      <left/>
      <right style="thick">
        <color theme="8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164" fontId="20" fillId="0" borderId="1" xfId="0" quotePrefix="1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22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164" fontId="33" fillId="3" borderId="8" xfId="0" applyNumberFormat="1" applyFont="1" applyFill="1" applyBorder="1" applyAlignment="1">
      <alignment horizontal="center" vertical="center" wrapText="1"/>
    </xf>
    <xf numFmtId="164" fontId="33" fillId="3" borderId="22" xfId="0" applyNumberFormat="1" applyFont="1" applyFill="1" applyBorder="1" applyAlignment="1">
      <alignment horizontal="center" vertical="center" wrapText="1"/>
    </xf>
    <xf numFmtId="164" fontId="33" fillId="3" borderId="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8" fillId="0" borderId="3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7" fillId="2" borderId="2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CC"/>
      <color rgb="FF00FF99"/>
      <color rgb="FF00FFFF"/>
      <color rgb="FF66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0</xdr:rowOff>
    </xdr:from>
    <xdr:to>
      <xdr:col>1</xdr:col>
      <xdr:colOff>2419349</xdr:colOff>
      <xdr:row>6</xdr:row>
      <xdr:rowOff>111021</xdr:rowOff>
    </xdr:to>
    <xdr:pic>
      <xdr:nvPicPr>
        <xdr:cNvPr id="2" name="Immagine 0" descr="LOGO_CARTA INTESTAT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48" y="0"/>
          <a:ext cx="2400301" cy="1796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11296650</xdr:colOff>
      <xdr:row>16</xdr:row>
      <xdr:rowOff>0</xdr:rowOff>
    </xdr:to>
    <xdr:sp macro="" textlink="">
      <xdr:nvSpPr>
        <xdr:cNvPr id="2" name="CasellaDiTesto 1"/>
        <xdr:cNvSpPr txBox="1"/>
      </xdr:nvSpPr>
      <xdr:spPr>
        <a:xfrm>
          <a:off x="76200" y="3152775"/>
          <a:ext cx="11296650" cy="2476500"/>
        </a:xfrm>
        <a:prstGeom prst="rect">
          <a:avLst/>
        </a:prstGeom>
        <a:solidFill>
          <a:schemeClr val="lt1"/>
        </a:solidFill>
        <a:ln w="12700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Il Cliente dichiara</a:t>
          </a:r>
          <a:r>
            <a:rPr lang="it-IT" sz="1200" baseline="0"/>
            <a:t> la veridicità dei dati forniti.</a:t>
          </a:r>
        </a:p>
        <a:p>
          <a:endParaRPr lang="it-IT" sz="1200" baseline="0"/>
        </a:p>
        <a:p>
          <a:r>
            <a:rPr lang="it-IT" sz="1200" baseline="0"/>
            <a:t>Con la presente Vi  informiamo, ai sensi dell'art . 13 del "Codice della  Privacy" (D.Lgs. 196/03), che i  Vs. dati personali verranno trattati da Responsabili ed Incaricati individuati da ECOOPERA soc.coop. (Titolare del Trattamento) per l'adempimento di obblighi di legge e/o contrattuali, in conformità all'art.11 del D. Lgs. 196/03, ed anche per le seguenti finalità: elaborare studi e ricerche statistiche e di mercato; inviare materiale pubblicitario e informativo;  compiere attività di collocamento di prodotti o servizi; inviare informazioni commerciali; dimostrare a terzi referenze e capacità tecnica. Il conferimento dei dati personali è facoltativo e potrete in qualsiasi momento esercitare il diritto di tutela dell'interessato (art. 7 del D. Lgs. 196/03). L'informativa completa è consultabile su </a:t>
          </a:r>
          <a:r>
            <a:rPr lang="it-IT" sz="1200" b="1" baseline="0">
              <a:solidFill>
                <a:schemeClr val="tx2">
                  <a:lumMod val="75000"/>
                </a:schemeClr>
              </a:solidFill>
            </a:rPr>
            <a:t>www.ecoopera.coop</a:t>
          </a:r>
          <a:r>
            <a:rPr lang="it-IT" sz="1200" baseline="0">
              <a:solidFill>
                <a:schemeClr val="tx2">
                  <a:lumMod val="75000"/>
                </a:schemeClr>
              </a:solidFill>
            </a:rPr>
            <a:t>.  </a:t>
          </a:r>
          <a:r>
            <a:rPr lang="it-IT" sz="1200" baseline="0"/>
            <a:t>Letta e compresa l'informativa:</a:t>
          </a:r>
        </a:p>
        <a:p>
          <a:endParaRPr lang="it-IT" sz="1200" baseline="0"/>
        </a:p>
        <a:p>
          <a:r>
            <a:rPr lang="it-IT" sz="1200" baseline="0">
              <a:sym typeface="Wingdings"/>
            </a:rPr>
            <a:t>	 Esprimo il consenso				  Non esprimo il consenso</a:t>
          </a:r>
        </a:p>
        <a:p>
          <a:endParaRPr lang="it-IT" sz="1200" baseline="0">
            <a:sym typeface="Wingdings"/>
          </a:endParaRPr>
        </a:p>
        <a:p>
          <a:endParaRPr lang="it-IT" sz="1200" baseline="0">
            <a:sym typeface="Wingdings"/>
          </a:endParaRPr>
        </a:p>
        <a:p>
          <a:r>
            <a:rPr lang="it-IT" sz="1200" baseline="0">
              <a:sym typeface="Wingdings"/>
            </a:rPr>
            <a:t>Data _______________________________			Tinbro e firma ___________________________________________</a:t>
          </a:r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4"/>
  <sheetViews>
    <sheetView showGridLines="0" tabSelected="1" zoomScaleNormal="100" workbookViewId="0">
      <pane xSplit="2" ySplit="6" topLeftCell="C3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6.5"/>
  <cols>
    <col min="1" max="1" width="5.7109375" style="11" customWidth="1"/>
    <col min="2" max="2" width="81.140625" style="28" customWidth="1"/>
    <col min="3" max="3" width="9.140625" style="25" customWidth="1"/>
    <col min="4" max="4" width="20.85546875" style="25" hidden="1" customWidth="1"/>
    <col min="5" max="5" width="19.42578125" style="25" hidden="1" customWidth="1"/>
    <col min="6" max="6" width="17.85546875" style="83" hidden="1" customWidth="1"/>
    <col min="7" max="7" width="9.28515625" style="83" customWidth="1"/>
    <col min="8" max="8" width="12" style="83" customWidth="1"/>
    <col min="9" max="10" width="6.7109375" style="83" customWidth="1"/>
    <col min="11" max="11" width="6.7109375" style="25" customWidth="1"/>
    <col min="12" max="12" width="15.28515625" style="25" customWidth="1"/>
    <col min="13" max="18" width="3.140625" style="25" customWidth="1"/>
    <col min="19" max="19" width="11.42578125" style="25" customWidth="1"/>
    <col min="20" max="20" width="16.140625" style="33" bestFit="1" customWidth="1"/>
    <col min="21" max="21" width="13.7109375" style="33" customWidth="1"/>
    <col min="22" max="22" width="37.42578125" style="28" hidden="1" customWidth="1"/>
    <col min="23" max="16384" width="9.140625" style="34"/>
  </cols>
  <sheetData>
    <row r="1" spans="1:22" ht="19.5" customHeight="1">
      <c r="S1" s="33"/>
    </row>
    <row r="2" spans="1:22" ht="29.25" customHeight="1">
      <c r="C2" s="71" t="s">
        <v>14</v>
      </c>
      <c r="D2" s="72"/>
      <c r="E2" s="77"/>
      <c r="F2" s="84"/>
      <c r="G2" s="84"/>
      <c r="H2" s="84"/>
      <c r="I2" s="84"/>
      <c r="J2" s="84"/>
      <c r="K2" s="77"/>
      <c r="L2" s="72"/>
      <c r="M2" s="72"/>
      <c r="N2" s="72"/>
      <c r="O2" s="72"/>
      <c r="P2" s="72"/>
      <c r="Q2" s="72"/>
      <c r="R2" s="72"/>
      <c r="S2" s="72"/>
      <c r="T2" s="72"/>
      <c r="U2" s="73"/>
      <c r="V2" s="73"/>
    </row>
    <row r="3" spans="1:22" s="35" customFormat="1" ht="6" customHeight="1" thickBot="1">
      <c r="A3" s="11"/>
      <c r="C3" s="29"/>
      <c r="D3" s="29"/>
      <c r="E3" s="30"/>
      <c r="F3" s="85"/>
      <c r="G3" s="85"/>
      <c r="H3" s="85"/>
      <c r="I3" s="85"/>
      <c r="J3" s="85"/>
      <c r="K3" s="30"/>
      <c r="L3" s="30"/>
      <c r="M3" s="30"/>
      <c r="N3" s="30"/>
      <c r="O3" s="30"/>
      <c r="P3" s="30"/>
      <c r="Q3" s="30"/>
      <c r="R3" s="30"/>
      <c r="S3" s="30"/>
      <c r="T3" s="31"/>
      <c r="U3" s="31"/>
      <c r="V3" s="36"/>
    </row>
    <row r="4" spans="1:22" ht="36" customHeight="1" thickTop="1" thickBot="1">
      <c r="B4" s="37"/>
      <c r="C4" s="196" t="s">
        <v>92</v>
      </c>
      <c r="D4" s="197"/>
      <c r="E4" s="197"/>
      <c r="F4" s="197"/>
      <c r="G4" s="197"/>
      <c r="H4" s="197"/>
      <c r="I4" s="197"/>
      <c r="J4" s="197"/>
      <c r="K4" s="198"/>
      <c r="L4" s="193" t="s">
        <v>203</v>
      </c>
      <c r="M4" s="194"/>
      <c r="N4" s="194"/>
      <c r="O4" s="194"/>
      <c r="P4" s="194"/>
      <c r="Q4" s="194"/>
      <c r="R4" s="194"/>
      <c r="S4" s="194"/>
      <c r="T4" s="194"/>
      <c r="U4" s="195"/>
      <c r="V4" s="70"/>
    </row>
    <row r="5" spans="1:22" ht="14.25" customHeight="1" thickTop="1">
      <c r="B5" s="37"/>
      <c r="C5" s="175" t="s">
        <v>57</v>
      </c>
      <c r="D5" s="177" t="s">
        <v>119</v>
      </c>
      <c r="E5" s="175" t="s">
        <v>13</v>
      </c>
      <c r="F5" s="176" t="s">
        <v>107</v>
      </c>
      <c r="G5" s="176" t="s">
        <v>12</v>
      </c>
      <c r="H5" s="176" t="s">
        <v>15</v>
      </c>
      <c r="I5" s="199" t="s">
        <v>210</v>
      </c>
      <c r="J5" s="200"/>
      <c r="K5" s="201"/>
      <c r="L5" s="178" t="s">
        <v>17</v>
      </c>
      <c r="M5" s="182" t="s">
        <v>102</v>
      </c>
      <c r="N5" s="183"/>
      <c r="O5" s="183"/>
      <c r="P5" s="183"/>
      <c r="Q5" s="183"/>
      <c r="R5" s="184"/>
      <c r="S5" s="178" t="s">
        <v>20</v>
      </c>
      <c r="T5" s="188" t="s">
        <v>93</v>
      </c>
      <c r="U5" s="188" t="s">
        <v>19</v>
      </c>
      <c r="V5" s="178" t="s">
        <v>16</v>
      </c>
    </row>
    <row r="6" spans="1:22" s="3" customFormat="1" ht="27.75" customHeight="1">
      <c r="A6" s="120"/>
      <c r="B6" s="37"/>
      <c r="C6" s="175"/>
      <c r="D6" s="178"/>
      <c r="E6" s="175"/>
      <c r="F6" s="176"/>
      <c r="G6" s="176"/>
      <c r="H6" s="176"/>
      <c r="I6" s="202"/>
      <c r="J6" s="203"/>
      <c r="K6" s="204"/>
      <c r="L6" s="175"/>
      <c r="M6" s="185" t="s">
        <v>100</v>
      </c>
      <c r="N6" s="186"/>
      <c r="O6" s="186"/>
      <c r="P6" s="186"/>
      <c r="Q6" s="186"/>
      <c r="R6" s="187"/>
      <c r="S6" s="175"/>
      <c r="T6" s="189"/>
      <c r="U6" s="189"/>
      <c r="V6" s="175"/>
    </row>
    <row r="7" spans="1:22" s="54" customFormat="1" ht="10.5" customHeight="1">
      <c r="A7" s="121"/>
      <c r="B7" s="55"/>
      <c r="C7" s="56"/>
      <c r="D7" s="56"/>
      <c r="E7" s="56"/>
      <c r="F7" s="86"/>
      <c r="G7" s="86"/>
      <c r="H7" s="86"/>
      <c r="I7" s="86"/>
      <c r="J7" s="86"/>
      <c r="K7" s="56"/>
      <c r="L7" s="56"/>
      <c r="M7" s="205" t="s">
        <v>103</v>
      </c>
      <c r="N7" s="206"/>
      <c r="O7" s="206"/>
      <c r="P7" s="206"/>
      <c r="Q7" s="206"/>
      <c r="R7" s="207"/>
      <c r="S7" s="56"/>
      <c r="T7" s="57"/>
      <c r="U7" s="57"/>
      <c r="V7" s="56"/>
    </row>
    <row r="8" spans="1:22" s="3" customFormat="1" ht="17.25" customHeight="1" thickBot="1">
      <c r="A8" s="122" t="s">
        <v>0</v>
      </c>
      <c r="B8" s="38" t="s">
        <v>9</v>
      </c>
      <c r="C8" s="39"/>
      <c r="D8" s="179" t="s">
        <v>6</v>
      </c>
      <c r="E8" s="180"/>
      <c r="F8" s="180"/>
      <c r="G8" s="180"/>
      <c r="H8" s="181"/>
      <c r="I8" s="96" t="s">
        <v>206</v>
      </c>
      <c r="J8" s="96" t="s">
        <v>209</v>
      </c>
      <c r="K8" s="107" t="s">
        <v>208</v>
      </c>
      <c r="L8" s="58"/>
      <c r="M8" s="69" t="s">
        <v>94</v>
      </c>
      <c r="N8" s="69" t="s">
        <v>95</v>
      </c>
      <c r="O8" s="69" t="s">
        <v>96</v>
      </c>
      <c r="P8" s="69" t="s">
        <v>97</v>
      </c>
      <c r="Q8" s="69" t="s">
        <v>98</v>
      </c>
      <c r="R8" s="69" t="s">
        <v>99</v>
      </c>
      <c r="S8" s="40">
        <f>S9+S15+S21+S27+S33+S39+S45+S57+S69+S75+S81</f>
        <v>0</v>
      </c>
      <c r="T8" s="41">
        <f>IF(S8&gt;12,(T15+T9+T21+T27+T39+T45+T57+T69+T75+T81+T33)*0.9,IF(S8&gt;8,(T15+T9+T21+T27+T39+T45+T57+T69+T75+T81+T33)*0.95,(T15+T9+T21+T27+T39+T45+T57+T69+T75+T81+T33)))</f>
        <v>0</v>
      </c>
      <c r="U8" s="40">
        <f>U9+U15+U21+U27+U33+U39+U45+U57+U69+U75+U81</f>
        <v>0</v>
      </c>
      <c r="V8" s="42"/>
    </row>
    <row r="9" spans="1:22" s="3" customFormat="1" ht="29.25" thickTop="1" thickBot="1">
      <c r="A9" s="123" t="s">
        <v>21</v>
      </c>
      <c r="B9" s="16" t="s">
        <v>88</v>
      </c>
      <c r="C9" s="14">
        <f>SUM(C10:C14)</f>
        <v>16</v>
      </c>
      <c r="D9" s="59"/>
      <c r="E9" s="169"/>
      <c r="F9" s="170"/>
      <c r="G9" s="170"/>
      <c r="H9" s="171"/>
      <c r="I9" s="94"/>
      <c r="J9" s="94"/>
      <c r="K9" s="17"/>
      <c r="L9" s="17"/>
      <c r="M9" s="165"/>
      <c r="N9" s="166"/>
      <c r="O9" s="166"/>
      <c r="P9" s="166"/>
      <c r="Q9" s="166"/>
      <c r="R9" s="167"/>
      <c r="S9" s="89">
        <f>SUM(S10:S14)</f>
        <v>0</v>
      </c>
      <c r="T9" s="91">
        <f>(T10+T11+T12+T13+T14)-IF(COUNTA(M10:M14)=4,(L10+L11+L12+L13+L14)*0.05,0)-IF(COUNTA(N10:N14)=4,(L10+L11+L12+L13+L14)*0.05,0)-IF(COUNTA(O10:O14)=4,(L10+L11+L12+L13+L14)*0.05,0)-IF(COUNTA(P10:P14)=4,(L10+L11+L12+L13+L14)*0.05,0)-IF(COUNTA(Q10:Q14)=4,(L10+L11+L12+L13+L14)*0.05,0)-IF(COUNTA(R10:R14)=4,(L10+L11+L12+L13+L14)*0.05,0)</f>
        <v>0</v>
      </c>
      <c r="U9" s="190">
        <f>IF(S9&gt;=16,"4",IF(S9&gt;=12,"3",IF(S9&gt;=8,"2",IF(S9&gt;=4,"1","0"))))+COUNTA(M10:R10)</f>
        <v>0</v>
      </c>
      <c r="V9" s="141"/>
    </row>
    <row r="10" spans="1:22" s="3" customFormat="1" ht="28.5" customHeight="1" thickTop="1">
      <c r="A10" s="11" t="s">
        <v>22</v>
      </c>
      <c r="B10" s="5" t="s">
        <v>213</v>
      </c>
      <c r="C10" s="2">
        <v>4</v>
      </c>
      <c r="D10" s="2"/>
      <c r="E10" s="9" t="s">
        <v>109</v>
      </c>
      <c r="F10" s="9" t="s">
        <v>110</v>
      </c>
      <c r="G10" s="79" t="s">
        <v>111</v>
      </c>
      <c r="H10" s="81" t="s">
        <v>112</v>
      </c>
      <c r="I10" s="81"/>
      <c r="J10" s="81"/>
      <c r="K10" s="17"/>
      <c r="L10" s="52">
        <v>70</v>
      </c>
      <c r="M10" s="130"/>
      <c r="N10" s="130"/>
      <c r="O10" s="130"/>
      <c r="P10" s="130"/>
      <c r="Q10" s="130"/>
      <c r="R10" s="131"/>
      <c r="S10" s="20">
        <f>COUNTA(M10:R10)</f>
        <v>0</v>
      </c>
      <c r="T10" s="53">
        <f>IF(S10&gt;1,L10*S10*0.95,L10*S10)</f>
        <v>0</v>
      </c>
      <c r="U10" s="191"/>
      <c r="V10" s="142"/>
    </row>
    <row r="11" spans="1:22" s="3" customFormat="1" ht="28.5" customHeight="1">
      <c r="A11" s="11" t="s">
        <v>23</v>
      </c>
      <c r="B11" s="5" t="s">
        <v>105</v>
      </c>
      <c r="C11" s="2">
        <v>4</v>
      </c>
      <c r="D11" s="2"/>
      <c r="E11" s="9" t="s">
        <v>109</v>
      </c>
      <c r="F11" s="9" t="s">
        <v>113</v>
      </c>
      <c r="G11" s="80" t="s">
        <v>114</v>
      </c>
      <c r="H11" s="81" t="s">
        <v>112</v>
      </c>
      <c r="I11" s="81"/>
      <c r="J11" s="81"/>
      <c r="K11" s="17"/>
      <c r="L11" s="52">
        <v>140</v>
      </c>
      <c r="M11" s="130"/>
      <c r="N11" s="130"/>
      <c r="O11" s="130"/>
      <c r="P11" s="130"/>
      <c r="Q11" s="130"/>
      <c r="R11" s="131"/>
      <c r="S11" s="20">
        <f t="shared" ref="S11:S13" si="0">COUNTA(M11:R11)</f>
        <v>0</v>
      </c>
      <c r="T11" s="53">
        <f t="shared" ref="T11:T31" si="1">IF(S11&gt;1,L11*S11*0.95,L11*S11)</f>
        <v>0</v>
      </c>
      <c r="U11" s="191"/>
      <c r="V11" s="142"/>
    </row>
    <row r="12" spans="1:22" s="3" customFormat="1" ht="28.5" customHeight="1">
      <c r="A12" s="11" t="s">
        <v>24</v>
      </c>
      <c r="B12" s="5" t="s">
        <v>106</v>
      </c>
      <c r="C12" s="2">
        <v>4</v>
      </c>
      <c r="D12" s="2"/>
      <c r="E12" s="9" t="s">
        <v>109</v>
      </c>
      <c r="F12" s="9" t="s">
        <v>115</v>
      </c>
      <c r="G12" s="80" t="s">
        <v>116</v>
      </c>
      <c r="H12" s="81" t="s">
        <v>112</v>
      </c>
      <c r="I12" s="81"/>
      <c r="J12" s="81"/>
      <c r="K12" s="17"/>
      <c r="L12" s="52">
        <v>140</v>
      </c>
      <c r="M12" s="130"/>
      <c r="N12" s="130"/>
      <c r="O12" s="130"/>
      <c r="P12" s="130"/>
      <c r="Q12" s="130"/>
      <c r="R12" s="131"/>
      <c r="S12" s="20">
        <f t="shared" si="0"/>
        <v>0</v>
      </c>
      <c r="T12" s="53">
        <f t="shared" si="1"/>
        <v>0</v>
      </c>
      <c r="U12" s="191"/>
      <c r="V12" s="142"/>
    </row>
    <row r="13" spans="1:22" s="3" customFormat="1" ht="28.5" customHeight="1" thickBot="1">
      <c r="A13" s="11" t="s">
        <v>25</v>
      </c>
      <c r="B13" s="5" t="s">
        <v>108</v>
      </c>
      <c r="C13" s="2">
        <v>4</v>
      </c>
      <c r="D13" s="2"/>
      <c r="E13" s="9" t="s">
        <v>109</v>
      </c>
      <c r="F13" s="9" t="s">
        <v>117</v>
      </c>
      <c r="G13" s="80" t="s">
        <v>118</v>
      </c>
      <c r="H13" s="81" t="s">
        <v>112</v>
      </c>
      <c r="I13" s="81"/>
      <c r="J13" s="81"/>
      <c r="K13" s="17"/>
      <c r="L13" s="52">
        <v>140</v>
      </c>
      <c r="M13" s="130"/>
      <c r="N13" s="130"/>
      <c r="O13" s="130"/>
      <c r="P13" s="130"/>
      <c r="Q13" s="130"/>
      <c r="R13" s="131"/>
      <c r="S13" s="20">
        <f t="shared" si="0"/>
        <v>0</v>
      </c>
      <c r="T13" s="53">
        <f t="shared" si="1"/>
        <v>0</v>
      </c>
      <c r="U13" s="191"/>
      <c r="V13" s="142"/>
    </row>
    <row r="14" spans="1:22" s="3" customFormat="1" ht="17.25" hidden="1" customHeight="1" thickBot="1">
      <c r="A14" s="11" t="s">
        <v>101</v>
      </c>
      <c r="B14" s="5"/>
      <c r="C14" s="2"/>
      <c r="D14" s="2"/>
      <c r="E14" s="9"/>
      <c r="F14" s="9"/>
      <c r="G14" s="9"/>
      <c r="H14" s="9"/>
      <c r="I14" s="9"/>
      <c r="J14" s="9"/>
      <c r="K14" s="20"/>
      <c r="L14" s="52"/>
      <c r="M14" s="17"/>
      <c r="N14" s="17"/>
      <c r="O14" s="17"/>
      <c r="P14" s="17"/>
      <c r="Q14" s="17"/>
      <c r="R14" s="52"/>
      <c r="S14" s="20">
        <f>COUNTA(M14:R14)</f>
        <v>0</v>
      </c>
      <c r="T14" s="53">
        <f t="shared" si="1"/>
        <v>0</v>
      </c>
      <c r="U14" s="192"/>
      <c r="V14" s="143"/>
    </row>
    <row r="15" spans="1:22" s="3" customFormat="1" ht="29.25" customHeight="1" thickTop="1" thickBot="1">
      <c r="A15" s="123" t="s">
        <v>26</v>
      </c>
      <c r="B15" s="16" t="s">
        <v>89</v>
      </c>
      <c r="C15" s="14">
        <f>SUM(C16:C20)</f>
        <v>20</v>
      </c>
      <c r="D15" s="141" t="s">
        <v>120</v>
      </c>
      <c r="E15" s="172"/>
      <c r="F15" s="173"/>
      <c r="G15" s="173"/>
      <c r="H15" s="174"/>
      <c r="I15" s="95"/>
      <c r="J15" s="95"/>
      <c r="K15" s="17"/>
      <c r="L15" s="17"/>
      <c r="M15" s="150"/>
      <c r="N15" s="151"/>
      <c r="O15" s="151"/>
      <c r="P15" s="151"/>
      <c r="Q15" s="151"/>
      <c r="R15" s="152"/>
      <c r="S15" s="89">
        <f>SUM(S16:S20)</f>
        <v>0</v>
      </c>
      <c r="T15" s="91">
        <f>(T16+T17+T18+T19+T20)-IF(COUNTA(M16:M20)=5,(L16+L17+L18+L19+L20)*0.05,0)-IF(COUNTA(N16:N20)=5,(L16+L17+L18+L19+L20)*0.05,0)-IF(COUNTA(O16:O20)=5,(L16+L17+L18+L19+L20)*0.05,0)-IF(COUNTA(P16:P20)=5,(L16+L17+L18+L19+L20)*0.05,0)-IF(COUNTA(Q16:Q20)=5,(L16+L17+L18+L19+L20)*0.05,0)-IF(COUNTA(R16:R20)=5,(L16+L17+L18+L19+L20)*0.05,0)</f>
        <v>0</v>
      </c>
      <c r="U15" s="147" t="str">
        <f>IF(S15&gt;=16,"4",IF(S15&gt;=12,"3",IF(S15&gt;=8,"2",IF(S15&gt;=4,"1","0"))))</f>
        <v>0</v>
      </c>
      <c r="V15" s="141"/>
    </row>
    <row r="16" spans="1:22" s="3" customFormat="1" ht="18" customHeight="1" thickTop="1">
      <c r="A16" s="11" t="s">
        <v>27</v>
      </c>
      <c r="B16" s="5" t="s">
        <v>214</v>
      </c>
      <c r="C16" s="2">
        <v>4</v>
      </c>
      <c r="D16" s="142"/>
      <c r="E16" s="9" t="s">
        <v>109</v>
      </c>
      <c r="F16" s="9" t="s">
        <v>153</v>
      </c>
      <c r="G16" s="80" t="s">
        <v>140</v>
      </c>
      <c r="H16" s="81" t="s">
        <v>112</v>
      </c>
      <c r="I16" s="165" t="s">
        <v>204</v>
      </c>
      <c r="J16" s="166"/>
      <c r="K16" s="168"/>
      <c r="L16" s="52">
        <v>140</v>
      </c>
      <c r="M16" s="130"/>
      <c r="N16" s="130"/>
      <c r="O16" s="130"/>
      <c r="P16" s="130"/>
      <c r="Q16" s="130"/>
      <c r="R16" s="131"/>
      <c r="S16" s="20">
        <f t="shared" ref="S16:S32" si="2">COUNTA(M16:R16)</f>
        <v>0</v>
      </c>
      <c r="T16" s="53">
        <f>IF(S16&gt;1,L16*S16*0.95,L16*S16)</f>
        <v>0</v>
      </c>
      <c r="U16" s="148"/>
      <c r="V16" s="142"/>
    </row>
    <row r="17" spans="1:22" s="3" customFormat="1" ht="18" customHeight="1">
      <c r="A17" s="11" t="s">
        <v>28</v>
      </c>
      <c r="B17" s="5" t="s">
        <v>215</v>
      </c>
      <c r="C17" s="2">
        <v>4</v>
      </c>
      <c r="D17" s="142"/>
      <c r="E17" s="9" t="s">
        <v>109</v>
      </c>
      <c r="F17" s="9" t="s">
        <v>153</v>
      </c>
      <c r="G17" s="80" t="s">
        <v>141</v>
      </c>
      <c r="H17" s="81" t="s">
        <v>112</v>
      </c>
      <c r="I17" s="165" t="s">
        <v>204</v>
      </c>
      <c r="J17" s="166"/>
      <c r="K17" s="168"/>
      <c r="L17" s="52">
        <v>140</v>
      </c>
      <c r="M17" s="130"/>
      <c r="N17" s="130"/>
      <c r="O17" s="130"/>
      <c r="P17" s="130"/>
      <c r="Q17" s="130"/>
      <c r="R17" s="131"/>
      <c r="S17" s="20">
        <f t="shared" si="2"/>
        <v>0</v>
      </c>
      <c r="T17" s="53">
        <f t="shared" si="1"/>
        <v>0</v>
      </c>
      <c r="U17" s="148"/>
      <c r="V17" s="142"/>
    </row>
    <row r="18" spans="1:22" s="3" customFormat="1" ht="18" customHeight="1">
      <c r="A18" s="11" t="s">
        <v>29</v>
      </c>
      <c r="B18" s="5" t="s">
        <v>216</v>
      </c>
      <c r="C18" s="2">
        <v>4</v>
      </c>
      <c r="D18" s="142"/>
      <c r="E18" s="9" t="s">
        <v>109</v>
      </c>
      <c r="F18" s="9" t="s">
        <v>153</v>
      </c>
      <c r="G18" s="80" t="s">
        <v>142</v>
      </c>
      <c r="H18" s="81" t="s">
        <v>112</v>
      </c>
      <c r="I18" s="165" t="s">
        <v>204</v>
      </c>
      <c r="J18" s="166"/>
      <c r="K18" s="168"/>
      <c r="L18" s="52">
        <v>140</v>
      </c>
      <c r="M18" s="130"/>
      <c r="N18" s="130"/>
      <c r="O18" s="130"/>
      <c r="P18" s="130"/>
      <c r="Q18" s="130"/>
      <c r="R18" s="131"/>
      <c r="S18" s="20">
        <f>COUNTA(M18:R18)</f>
        <v>0</v>
      </c>
      <c r="T18" s="53">
        <f t="shared" si="1"/>
        <v>0</v>
      </c>
      <c r="U18" s="148"/>
      <c r="V18" s="142"/>
    </row>
    <row r="19" spans="1:22" s="3" customFormat="1" ht="29.25" customHeight="1">
      <c r="A19" s="11" t="s">
        <v>30</v>
      </c>
      <c r="B19" s="5" t="s">
        <v>217</v>
      </c>
      <c r="C19" s="2">
        <v>4</v>
      </c>
      <c r="D19" s="142"/>
      <c r="E19" s="9" t="s">
        <v>109</v>
      </c>
      <c r="F19" s="9" t="s">
        <v>153</v>
      </c>
      <c r="G19" s="80" t="s">
        <v>143</v>
      </c>
      <c r="H19" s="81" t="s">
        <v>112</v>
      </c>
      <c r="I19" s="165" t="s">
        <v>204</v>
      </c>
      <c r="J19" s="166"/>
      <c r="K19" s="168"/>
      <c r="L19" s="52">
        <v>140</v>
      </c>
      <c r="M19" s="130"/>
      <c r="N19" s="130"/>
      <c r="O19" s="130"/>
      <c r="P19" s="130"/>
      <c r="Q19" s="130"/>
      <c r="R19" s="131"/>
      <c r="S19" s="20">
        <f t="shared" si="2"/>
        <v>0</v>
      </c>
      <c r="T19" s="53">
        <f t="shared" si="1"/>
        <v>0</v>
      </c>
      <c r="U19" s="148"/>
      <c r="V19" s="143"/>
    </row>
    <row r="20" spans="1:22" s="3" customFormat="1" ht="18" customHeight="1" thickBot="1">
      <c r="A20" s="11" t="s">
        <v>121</v>
      </c>
      <c r="B20" s="5" t="s">
        <v>218</v>
      </c>
      <c r="C20" s="2">
        <v>4</v>
      </c>
      <c r="D20" s="143"/>
      <c r="E20" s="9" t="s">
        <v>109</v>
      </c>
      <c r="F20" s="9" t="s">
        <v>153</v>
      </c>
      <c r="G20" s="80" t="s">
        <v>144</v>
      </c>
      <c r="H20" s="81" t="s">
        <v>112</v>
      </c>
      <c r="I20" s="165" t="s">
        <v>204</v>
      </c>
      <c r="J20" s="166"/>
      <c r="K20" s="168"/>
      <c r="L20" s="52">
        <v>140</v>
      </c>
      <c r="M20" s="130"/>
      <c r="N20" s="130"/>
      <c r="O20" s="130"/>
      <c r="P20" s="130"/>
      <c r="Q20" s="130"/>
      <c r="R20" s="131"/>
      <c r="S20" s="20">
        <f t="shared" si="2"/>
        <v>0</v>
      </c>
      <c r="T20" s="53">
        <f t="shared" ref="T20" si="3">IF(S20&gt;1,L20*S20*0.95,L20*S20)</f>
        <v>0</v>
      </c>
      <c r="U20" s="149"/>
      <c r="V20" s="61"/>
    </row>
    <row r="21" spans="1:22" s="3" customFormat="1" ht="29.25" thickTop="1" thickBot="1">
      <c r="A21" s="123" t="s">
        <v>31</v>
      </c>
      <c r="B21" s="16" t="s">
        <v>90</v>
      </c>
      <c r="C21" s="14">
        <f>SUM(C22:C26)</f>
        <v>12</v>
      </c>
      <c r="D21" s="59"/>
      <c r="E21" s="172"/>
      <c r="F21" s="173"/>
      <c r="G21" s="173"/>
      <c r="H21" s="174"/>
      <c r="I21" s="95"/>
      <c r="J21" s="95"/>
      <c r="K21" s="17"/>
      <c r="L21" s="17"/>
      <c r="M21" s="150"/>
      <c r="N21" s="151"/>
      <c r="O21" s="151"/>
      <c r="P21" s="151"/>
      <c r="Q21" s="151"/>
      <c r="R21" s="152"/>
      <c r="S21" s="89">
        <f>SUM(S22:S26)</f>
        <v>0</v>
      </c>
      <c r="T21" s="91">
        <f>(T22+T23+T24+T25+T26)-IF(COUNTA(M22:M26)=3,(L22+L23+L24+L25+L26)*0.05,0)-IF(COUNTA(N22:N26)=3,(L22+L23+L24+L25+L26)*0.05,0)-IF(COUNTA(O22:O26)=3,(L22+L23+L24+L25+L26)*0.05,0)-IF(COUNTA(P22:P26)=3,(L22+L23+L24+L25+L26)*0.05,0)-IF(COUNTA(Q22:Q26)=3,(L22+L23+L24+L25+L26)*0.05,0)-IF(COUNTA(R22:R26)=3,(L22+L23+L24+L25+L26)*0.05,0)</f>
        <v>0</v>
      </c>
      <c r="U21" s="147" t="str">
        <f>IF(S21&gt;=12,"4",IF(S21&gt;=9,"3",IF(S21&gt;=6,"2",IF(S21&gt;=3,"1","0"))))</f>
        <v>0</v>
      </c>
      <c r="V21" s="141"/>
    </row>
    <row r="22" spans="1:22" s="3" customFormat="1" ht="18" customHeight="1" thickTop="1">
      <c r="A22" s="11" t="s">
        <v>32</v>
      </c>
      <c r="B22" s="5" t="s">
        <v>219</v>
      </c>
      <c r="C22" s="2">
        <v>4</v>
      </c>
      <c r="D22" s="2"/>
      <c r="E22" s="9" t="s">
        <v>109</v>
      </c>
      <c r="F22" s="9" t="s">
        <v>117</v>
      </c>
      <c r="G22" s="80" t="s">
        <v>145</v>
      </c>
      <c r="H22" s="81" t="s">
        <v>112</v>
      </c>
      <c r="I22" s="165" t="s">
        <v>204</v>
      </c>
      <c r="J22" s="166"/>
      <c r="K22" s="168"/>
      <c r="L22" s="52">
        <v>140</v>
      </c>
      <c r="M22" s="130"/>
      <c r="N22" s="130"/>
      <c r="O22" s="130"/>
      <c r="P22" s="130"/>
      <c r="Q22" s="130"/>
      <c r="R22" s="131"/>
      <c r="S22" s="20">
        <f t="shared" si="2"/>
        <v>0</v>
      </c>
      <c r="T22" s="53">
        <f t="shared" si="1"/>
        <v>0</v>
      </c>
      <c r="U22" s="148"/>
      <c r="V22" s="142"/>
    </row>
    <row r="23" spans="1:22" s="3" customFormat="1" ht="18" customHeight="1">
      <c r="A23" s="11" t="s">
        <v>33</v>
      </c>
      <c r="B23" s="5" t="s">
        <v>220</v>
      </c>
      <c r="C23" s="2">
        <v>4</v>
      </c>
      <c r="D23" s="2"/>
      <c r="E23" s="9" t="s">
        <v>109</v>
      </c>
      <c r="F23" s="9" t="s">
        <v>148</v>
      </c>
      <c r="G23" s="80" t="s">
        <v>146</v>
      </c>
      <c r="H23" s="81" t="s">
        <v>112</v>
      </c>
      <c r="I23" s="165" t="s">
        <v>204</v>
      </c>
      <c r="J23" s="166"/>
      <c r="K23" s="168"/>
      <c r="L23" s="52">
        <v>140</v>
      </c>
      <c r="M23" s="130"/>
      <c r="N23" s="130"/>
      <c r="O23" s="130"/>
      <c r="P23" s="130"/>
      <c r="Q23" s="130"/>
      <c r="R23" s="131"/>
      <c r="S23" s="20">
        <f t="shared" si="2"/>
        <v>0</v>
      </c>
      <c r="T23" s="53">
        <f t="shared" si="1"/>
        <v>0</v>
      </c>
      <c r="U23" s="148"/>
      <c r="V23" s="142"/>
    </row>
    <row r="24" spans="1:22" s="3" customFormat="1" ht="18" customHeight="1" thickBot="1">
      <c r="A24" s="11" t="s">
        <v>34</v>
      </c>
      <c r="B24" s="5" t="s">
        <v>221</v>
      </c>
      <c r="C24" s="2">
        <v>4</v>
      </c>
      <c r="D24" s="2"/>
      <c r="E24" s="9" t="s">
        <v>109</v>
      </c>
      <c r="F24" s="9" t="s">
        <v>149</v>
      </c>
      <c r="G24" s="80" t="s">
        <v>147</v>
      </c>
      <c r="H24" s="81" t="s">
        <v>112</v>
      </c>
      <c r="I24" s="165" t="s">
        <v>204</v>
      </c>
      <c r="J24" s="166"/>
      <c r="K24" s="168"/>
      <c r="L24" s="52">
        <v>140</v>
      </c>
      <c r="M24" s="130"/>
      <c r="N24" s="130"/>
      <c r="O24" s="130"/>
      <c r="P24" s="130"/>
      <c r="Q24" s="130"/>
      <c r="R24" s="131"/>
      <c r="S24" s="20">
        <f t="shared" si="2"/>
        <v>0</v>
      </c>
      <c r="T24" s="53">
        <f t="shared" si="1"/>
        <v>0</v>
      </c>
      <c r="U24" s="148"/>
      <c r="V24" s="142"/>
    </row>
    <row r="25" spans="1:22" s="3" customFormat="1" ht="17.25" hidden="1" customHeight="1">
      <c r="A25" s="11" t="s">
        <v>35</v>
      </c>
      <c r="B25" s="5"/>
      <c r="C25" s="2"/>
      <c r="D25" s="2"/>
      <c r="E25" s="9"/>
      <c r="F25" s="9"/>
      <c r="G25" s="80"/>
      <c r="H25" s="9"/>
      <c r="I25" s="9"/>
      <c r="J25" s="9"/>
      <c r="K25" s="20"/>
      <c r="L25" s="52"/>
      <c r="M25" s="17"/>
      <c r="N25" s="17"/>
      <c r="O25" s="17"/>
      <c r="P25" s="17"/>
      <c r="Q25" s="17"/>
      <c r="R25" s="52"/>
      <c r="S25" s="20">
        <f t="shared" si="2"/>
        <v>0</v>
      </c>
      <c r="T25" s="53">
        <f t="shared" si="1"/>
        <v>0</v>
      </c>
      <c r="U25" s="148"/>
      <c r="V25" s="143"/>
    </row>
    <row r="26" spans="1:22" s="3" customFormat="1" ht="17.25" hidden="1" customHeight="1" thickBot="1">
      <c r="A26" s="11" t="s">
        <v>122</v>
      </c>
      <c r="B26" s="5"/>
      <c r="C26" s="2"/>
      <c r="D26" s="2"/>
      <c r="E26" s="9"/>
      <c r="F26" s="9"/>
      <c r="G26" s="80"/>
      <c r="H26" s="9"/>
      <c r="I26" s="9"/>
      <c r="J26" s="9"/>
      <c r="K26" s="20"/>
      <c r="L26" s="52"/>
      <c r="M26" s="17"/>
      <c r="N26" s="17"/>
      <c r="O26" s="17"/>
      <c r="P26" s="17"/>
      <c r="Q26" s="17"/>
      <c r="R26" s="52"/>
      <c r="S26" s="20">
        <f t="shared" si="2"/>
        <v>0</v>
      </c>
      <c r="T26" s="53">
        <f t="shared" ref="T26" si="4">IF(S26&gt;1,L26*S26*0.95,L26*S26)</f>
        <v>0</v>
      </c>
      <c r="U26" s="149"/>
      <c r="V26" s="61"/>
    </row>
    <row r="27" spans="1:22" s="3" customFormat="1" ht="29.25" thickTop="1" thickBot="1">
      <c r="A27" s="123" t="s">
        <v>54</v>
      </c>
      <c r="B27" s="16" t="s">
        <v>211</v>
      </c>
      <c r="C27" s="14">
        <f>SUM(C28:C31)</f>
        <v>16</v>
      </c>
      <c r="D27" s="59"/>
      <c r="E27" s="172"/>
      <c r="F27" s="173"/>
      <c r="G27" s="173"/>
      <c r="H27" s="174"/>
      <c r="I27" s="95"/>
      <c r="J27" s="95"/>
      <c r="K27" s="17"/>
      <c r="L27" s="17"/>
      <c r="M27" s="150"/>
      <c r="N27" s="151"/>
      <c r="O27" s="151"/>
      <c r="P27" s="151"/>
      <c r="Q27" s="151"/>
      <c r="R27" s="152"/>
      <c r="S27" s="89">
        <f>SUM(S28:S32)</f>
        <v>0</v>
      </c>
      <c r="T27" s="91">
        <f>(T28+T29+T30+T31+T32)-IF(COUNTA(M28:M32)=4,(L28+L29+L30+L31+L32)*0.05,0)-IF(COUNTA(N28:N32)=4,(L28+L29+L30+L31+L32)*0.05,0)-IF(COUNTA(O28:O32)=4,(L28+L29+L30+L31+L32)*0.05,0)-IF(COUNTA(P28:P32)=4,(L28+L29+L30+L31+L32)*0.05,0)-IF(COUNTA(Q28:Q32)=4,(L28+L29+L30+L31+L32)*0.05,0)-IF(COUNTA(R28:R32)=4,(L28+L29+L30+L31+L32)*0.05,0)</f>
        <v>0</v>
      </c>
      <c r="U27" s="147" t="str">
        <f>IF(S27&gt;=16,"4",IF(S27&gt;=12,"3",IF(S27&gt;=8,"2",IF(S27&gt;=4,"1","0"))))</f>
        <v>0</v>
      </c>
      <c r="V27" s="141"/>
    </row>
    <row r="28" spans="1:22" s="3" customFormat="1" ht="29.25" customHeight="1" thickTop="1">
      <c r="A28" s="11" t="s">
        <v>50</v>
      </c>
      <c r="B28" s="5" t="s">
        <v>222</v>
      </c>
      <c r="C28" s="2">
        <v>4</v>
      </c>
      <c r="D28" s="2"/>
      <c r="E28" s="9" t="s">
        <v>109</v>
      </c>
      <c r="F28" s="9"/>
      <c r="G28" s="80" t="s">
        <v>150</v>
      </c>
      <c r="H28" s="81" t="s">
        <v>112</v>
      </c>
      <c r="I28" s="165" t="s">
        <v>204</v>
      </c>
      <c r="J28" s="166"/>
      <c r="K28" s="168"/>
      <c r="L28" s="52">
        <v>140</v>
      </c>
      <c r="M28" s="130"/>
      <c r="N28" s="130"/>
      <c r="O28" s="130"/>
      <c r="P28" s="130"/>
      <c r="Q28" s="130"/>
      <c r="R28" s="131"/>
      <c r="S28" s="20">
        <f t="shared" si="2"/>
        <v>0</v>
      </c>
      <c r="T28" s="53">
        <f t="shared" si="1"/>
        <v>0</v>
      </c>
      <c r="U28" s="148"/>
      <c r="V28" s="142"/>
    </row>
    <row r="29" spans="1:22" s="3" customFormat="1" ht="29.25" customHeight="1">
      <c r="A29" s="11" t="s">
        <v>51</v>
      </c>
      <c r="B29" s="5" t="s">
        <v>223</v>
      </c>
      <c r="C29" s="2">
        <v>4</v>
      </c>
      <c r="D29" s="2"/>
      <c r="E29" s="9" t="s">
        <v>109</v>
      </c>
      <c r="F29" s="9"/>
      <c r="G29" s="80" t="s">
        <v>151</v>
      </c>
      <c r="H29" s="81" t="s">
        <v>112</v>
      </c>
      <c r="I29" s="165" t="s">
        <v>204</v>
      </c>
      <c r="J29" s="166"/>
      <c r="K29" s="168"/>
      <c r="L29" s="52">
        <v>140</v>
      </c>
      <c r="M29" s="130"/>
      <c r="N29" s="130"/>
      <c r="O29" s="130"/>
      <c r="P29" s="130"/>
      <c r="Q29" s="130"/>
      <c r="R29" s="131"/>
      <c r="S29" s="20">
        <f t="shared" si="2"/>
        <v>0</v>
      </c>
      <c r="T29" s="53">
        <f t="shared" si="1"/>
        <v>0</v>
      </c>
      <c r="U29" s="148"/>
      <c r="V29" s="142"/>
    </row>
    <row r="30" spans="1:22" s="3" customFormat="1" ht="29.25" customHeight="1">
      <c r="A30" s="11" t="s">
        <v>52</v>
      </c>
      <c r="B30" s="5" t="s">
        <v>224</v>
      </c>
      <c r="C30" s="2">
        <v>4</v>
      </c>
      <c r="D30" s="2"/>
      <c r="E30" s="9" t="s">
        <v>109</v>
      </c>
      <c r="F30" s="9"/>
      <c r="G30" s="80" t="s">
        <v>250</v>
      </c>
      <c r="H30" s="81" t="s">
        <v>112</v>
      </c>
      <c r="I30" s="165" t="s">
        <v>204</v>
      </c>
      <c r="J30" s="166"/>
      <c r="K30" s="168"/>
      <c r="L30" s="52">
        <v>140</v>
      </c>
      <c r="M30" s="130"/>
      <c r="N30" s="130"/>
      <c r="O30" s="130"/>
      <c r="P30" s="130"/>
      <c r="Q30" s="130"/>
      <c r="R30" s="131"/>
      <c r="S30" s="20">
        <f t="shared" si="2"/>
        <v>0</v>
      </c>
      <c r="T30" s="53">
        <f t="shared" si="1"/>
        <v>0</v>
      </c>
      <c r="U30" s="148"/>
      <c r="V30" s="142"/>
    </row>
    <row r="31" spans="1:22" s="3" customFormat="1" ht="29.25" customHeight="1" thickBot="1">
      <c r="A31" s="11" t="s">
        <v>53</v>
      </c>
      <c r="B31" s="5" t="s">
        <v>225</v>
      </c>
      <c r="C31" s="2">
        <v>4</v>
      </c>
      <c r="D31" s="2"/>
      <c r="E31" s="9" t="s">
        <v>109</v>
      </c>
      <c r="F31" s="9"/>
      <c r="G31" s="80" t="s">
        <v>152</v>
      </c>
      <c r="H31" s="81" t="s">
        <v>112</v>
      </c>
      <c r="I31" s="165" t="s">
        <v>204</v>
      </c>
      <c r="J31" s="166"/>
      <c r="K31" s="168"/>
      <c r="L31" s="52">
        <v>140</v>
      </c>
      <c r="M31" s="130"/>
      <c r="N31" s="130"/>
      <c r="O31" s="130"/>
      <c r="P31" s="130"/>
      <c r="Q31" s="130"/>
      <c r="R31" s="131"/>
      <c r="S31" s="20">
        <f t="shared" si="2"/>
        <v>0</v>
      </c>
      <c r="T31" s="53">
        <f t="shared" si="1"/>
        <v>0</v>
      </c>
      <c r="U31" s="148"/>
      <c r="V31" s="143"/>
    </row>
    <row r="32" spans="1:22" s="3" customFormat="1" ht="17.25" hidden="1" customHeight="1" thickBot="1">
      <c r="A32" s="11" t="s">
        <v>123</v>
      </c>
      <c r="B32" s="5"/>
      <c r="C32" s="2"/>
      <c r="D32" s="2"/>
      <c r="E32" s="9"/>
      <c r="F32" s="9"/>
      <c r="G32" s="80"/>
      <c r="H32" s="9"/>
      <c r="I32" s="9"/>
      <c r="J32" s="9"/>
      <c r="K32" s="20"/>
      <c r="L32" s="52"/>
      <c r="M32" s="17"/>
      <c r="N32" s="17"/>
      <c r="O32" s="17"/>
      <c r="P32" s="17"/>
      <c r="Q32" s="17"/>
      <c r="R32" s="52"/>
      <c r="S32" s="20">
        <f t="shared" si="2"/>
        <v>0</v>
      </c>
      <c r="T32" s="53">
        <f t="shared" ref="T32" si="5">IF(S32&gt;1,L32*S32*0.95,L32*S32)</f>
        <v>0</v>
      </c>
      <c r="U32" s="149"/>
      <c r="V32" s="61"/>
    </row>
    <row r="33" spans="1:22" s="3" customFormat="1" ht="29.25" thickTop="1" thickBot="1">
      <c r="A33" s="123" t="s">
        <v>55</v>
      </c>
      <c r="B33" s="16" t="s">
        <v>272</v>
      </c>
      <c r="C33" s="66">
        <f>SUM(C34:C37)</f>
        <v>16</v>
      </c>
      <c r="D33" s="153" t="s">
        <v>157</v>
      </c>
      <c r="E33" s="172"/>
      <c r="F33" s="173"/>
      <c r="G33" s="173"/>
      <c r="H33" s="174"/>
      <c r="I33" s="95"/>
      <c r="J33" s="95"/>
      <c r="K33" s="17"/>
      <c r="L33" s="17"/>
      <c r="M33" s="150"/>
      <c r="N33" s="151"/>
      <c r="O33" s="151"/>
      <c r="P33" s="151"/>
      <c r="Q33" s="151"/>
      <c r="R33" s="152"/>
      <c r="S33" s="89">
        <f>SUM(S34:S38)</f>
        <v>0</v>
      </c>
      <c r="T33" s="91">
        <f>(T34+T35+T36+T37+T38)-IF(COUNTA(M34:M38)=3,(L34+L35+L36+L37+L38)*0.05,0)-IF(COUNTA(N34:N38)=3,(L34+L35+L36+L37+L38)*0.05,0)-IF(COUNTA(O34:O38)=3,(L34+L35+L36+L37+L38)*0.05,0)-IF(COUNTA(P34:P38)=3,(L34+L35+L36+L37+L38)*0.05,0)-IF(COUNTA(Q34:Q38)=3,(L34+L35+L36+L37+L38)*0.05,0)-IF(COUNTA(R34:R38)=3,(L34+L35+L36+L37+L38)*0.05,0)</f>
        <v>0</v>
      </c>
      <c r="U33" s="147" t="str">
        <f>IF(S33&gt;=16,"4",IF(S33&gt;=12,"3",IF(S33&gt;=8,"2",IF(S33&gt;=4,"1","0"))))</f>
        <v>0</v>
      </c>
      <c r="V33" s="141"/>
    </row>
    <row r="34" spans="1:22" s="3" customFormat="1" ht="34.5" customHeight="1" thickTop="1">
      <c r="A34" s="11" t="s">
        <v>58</v>
      </c>
      <c r="B34" s="5" t="s">
        <v>274</v>
      </c>
      <c r="C34" s="2">
        <v>8</v>
      </c>
      <c r="D34" s="154"/>
      <c r="E34" s="9" t="s">
        <v>109</v>
      </c>
      <c r="F34" s="9"/>
      <c r="G34" s="80" t="s">
        <v>154</v>
      </c>
      <c r="H34" s="81" t="s">
        <v>253</v>
      </c>
      <c r="I34" s="81"/>
      <c r="J34" s="81"/>
      <c r="K34" s="20"/>
      <c r="L34" s="138">
        <v>350</v>
      </c>
      <c r="M34" s="130"/>
      <c r="N34" s="130"/>
      <c r="O34" s="130"/>
      <c r="P34" s="130"/>
      <c r="Q34" s="130"/>
      <c r="R34" s="131"/>
      <c r="S34" s="20">
        <f>COUNTA(M34:R34)</f>
        <v>0</v>
      </c>
      <c r="T34" s="53">
        <f t="shared" ref="T34:T38" si="6">IF(S34&gt;1,L34*S34*0.95,L34*S34)</f>
        <v>0</v>
      </c>
      <c r="U34" s="148"/>
      <c r="V34" s="142"/>
    </row>
    <row r="35" spans="1:22" s="3" customFormat="1" ht="34.5" customHeight="1" thickBot="1">
      <c r="A35" s="11" t="s">
        <v>59</v>
      </c>
      <c r="B35" s="5" t="s">
        <v>273</v>
      </c>
      <c r="C35" s="2">
        <v>8</v>
      </c>
      <c r="D35" s="154"/>
      <c r="E35" s="9" t="s">
        <v>109</v>
      </c>
      <c r="F35" s="9"/>
      <c r="G35" s="80" t="s">
        <v>155</v>
      </c>
      <c r="H35" s="81" t="s">
        <v>253</v>
      </c>
      <c r="I35" s="125"/>
      <c r="J35" s="125"/>
      <c r="K35" s="15"/>
      <c r="L35" s="139"/>
      <c r="M35" s="132"/>
      <c r="N35" s="132"/>
      <c r="O35" s="132"/>
      <c r="P35" s="132"/>
      <c r="Q35" s="132"/>
      <c r="R35" s="133"/>
      <c r="S35" s="20">
        <f t="shared" ref="S35:S37" si="7">COUNTA(M35:R35)</f>
        <v>0</v>
      </c>
      <c r="T35" s="127"/>
      <c r="U35" s="148"/>
      <c r="V35" s="142"/>
    </row>
    <row r="36" spans="1:22" s="3" customFormat="1" ht="18" hidden="1" customHeight="1" thickBot="1">
      <c r="A36" s="11" t="s">
        <v>60</v>
      </c>
      <c r="B36" s="5"/>
      <c r="C36" s="2"/>
      <c r="D36" s="155"/>
      <c r="E36" s="9" t="s">
        <v>109</v>
      </c>
      <c r="F36" s="9"/>
      <c r="G36" s="80" t="s">
        <v>156</v>
      </c>
      <c r="H36" s="81" t="s">
        <v>112</v>
      </c>
      <c r="I36" s="125"/>
      <c r="J36" s="125"/>
      <c r="K36" s="15"/>
      <c r="L36" s="140"/>
      <c r="M36" s="117"/>
      <c r="N36" s="117"/>
      <c r="O36" s="117"/>
      <c r="P36" s="117"/>
      <c r="Q36" s="117"/>
      <c r="R36" s="126"/>
      <c r="S36" s="20">
        <f t="shared" si="7"/>
        <v>0</v>
      </c>
      <c r="T36" s="53"/>
      <c r="U36" s="148"/>
      <c r="V36" s="142"/>
    </row>
    <row r="37" spans="1:22" s="3" customFormat="1" ht="17.25" hidden="1" customHeight="1">
      <c r="A37" s="11" t="s">
        <v>61</v>
      </c>
      <c r="B37" s="5"/>
      <c r="C37" s="2"/>
      <c r="D37" s="2"/>
      <c r="E37" s="9"/>
      <c r="F37" s="9"/>
      <c r="G37" s="80"/>
      <c r="H37" s="81"/>
      <c r="I37" s="81"/>
      <c r="J37" s="81"/>
      <c r="K37" s="20"/>
      <c r="L37" s="52"/>
      <c r="M37" s="17"/>
      <c r="N37" s="17"/>
      <c r="O37" s="17"/>
      <c r="P37" s="17"/>
      <c r="Q37" s="17"/>
      <c r="R37" s="52"/>
      <c r="S37" s="20">
        <f t="shared" si="7"/>
        <v>0</v>
      </c>
      <c r="T37" s="53">
        <f t="shared" si="6"/>
        <v>0</v>
      </c>
      <c r="U37" s="148"/>
      <c r="V37" s="143"/>
    </row>
    <row r="38" spans="1:22" s="3" customFormat="1" ht="17.25" hidden="1" customHeight="1" thickBot="1">
      <c r="A38" s="11" t="s">
        <v>124</v>
      </c>
      <c r="B38" s="5"/>
      <c r="C38" s="2"/>
      <c r="D38" s="2"/>
      <c r="E38" s="9"/>
      <c r="F38" s="9"/>
      <c r="G38" s="80"/>
      <c r="H38" s="9"/>
      <c r="I38" s="9"/>
      <c r="J38" s="9"/>
      <c r="K38" s="20"/>
      <c r="L38" s="52"/>
      <c r="M38" s="17"/>
      <c r="N38" s="17"/>
      <c r="O38" s="17"/>
      <c r="P38" s="17"/>
      <c r="Q38" s="17"/>
      <c r="R38" s="52"/>
      <c r="S38" s="20">
        <f>COUNTA(M38:R38)</f>
        <v>0</v>
      </c>
      <c r="T38" s="53">
        <f t="shared" si="6"/>
        <v>0</v>
      </c>
      <c r="U38" s="149"/>
      <c r="V38" s="61"/>
    </row>
    <row r="39" spans="1:22" s="3" customFormat="1" ht="29.25" thickTop="1" thickBot="1">
      <c r="A39" s="123" t="s">
        <v>56</v>
      </c>
      <c r="B39" s="16" t="s">
        <v>158</v>
      </c>
      <c r="C39" s="66">
        <f>SUM(C40:C44)</f>
        <v>16</v>
      </c>
      <c r="D39" s="8"/>
      <c r="E39" s="172"/>
      <c r="F39" s="173"/>
      <c r="G39" s="173"/>
      <c r="H39" s="174"/>
      <c r="I39" s="95"/>
      <c r="J39" s="95"/>
      <c r="K39" s="17"/>
      <c r="L39" s="17"/>
      <c r="M39" s="150"/>
      <c r="N39" s="151"/>
      <c r="O39" s="151"/>
      <c r="P39" s="151"/>
      <c r="Q39" s="151"/>
      <c r="R39" s="152"/>
      <c r="S39" s="89">
        <f>SUM(S40:S44)</f>
        <v>0</v>
      </c>
      <c r="T39" s="91">
        <f>(T40+T41+T42+T43+T44)-IF(COUNTA(M40:M44)=4,(L40+L41+L42+L43+L44)*0.05,0)-IF(COUNTA(N40:N44)=4,(L40+L41+L42+L43+L44)*0.05,0)-IF(COUNTA(O40:O44)=4,(L40+L41+L42+L43+L44)*0.05,0)-IF(COUNTA(P40:P44)=4,(L40+L41+L42+L43+L44)*0.05,0)-IF(COUNTA(Q40:Q44)=4,(L40+L41+L42+L43+L44)*0.05,0)-IF(COUNTA(R40:R44)=4,(L40+L41+L42+L43+L44)*0.05,0)</f>
        <v>0</v>
      </c>
      <c r="U39" s="147" t="str">
        <f>IF(S39&gt;=16,"5",IF(S39&gt;=12,"4",IF(S39&gt;=9,"3",IF(S39&gt;=6,"2",IF(S39&gt;=3,"1","0")))))</f>
        <v>0</v>
      </c>
      <c r="V39" s="141"/>
    </row>
    <row r="40" spans="1:22" s="3" customFormat="1" ht="18" customHeight="1" thickTop="1">
      <c r="A40" s="11" t="s">
        <v>65</v>
      </c>
      <c r="B40" s="5" t="s">
        <v>226</v>
      </c>
      <c r="C40" s="2">
        <v>4</v>
      </c>
      <c r="D40" s="8"/>
      <c r="E40" s="9" t="s">
        <v>109</v>
      </c>
      <c r="F40" s="9" t="s">
        <v>159</v>
      </c>
      <c r="G40" s="80" t="s">
        <v>255</v>
      </c>
      <c r="H40" s="81" t="s">
        <v>112</v>
      </c>
      <c r="I40" s="165" t="s">
        <v>204</v>
      </c>
      <c r="J40" s="166"/>
      <c r="K40" s="168"/>
      <c r="L40" s="52">
        <v>140</v>
      </c>
      <c r="M40" s="130"/>
      <c r="N40" s="130"/>
      <c r="O40" s="130"/>
      <c r="P40" s="130"/>
      <c r="Q40" s="130"/>
      <c r="R40" s="131"/>
      <c r="S40" s="20">
        <f t="shared" ref="S40:S44" si="8">COUNTA(M40:R40)</f>
        <v>0</v>
      </c>
      <c r="T40" s="53">
        <f t="shared" ref="T40:T43" si="9">IF(S40&gt;1,L40*S40*0.95,L40*S40)</f>
        <v>0</v>
      </c>
      <c r="U40" s="148"/>
      <c r="V40" s="142"/>
    </row>
    <row r="41" spans="1:22" s="3" customFormat="1" ht="18" customHeight="1">
      <c r="A41" s="11" t="s">
        <v>66</v>
      </c>
      <c r="B41" s="5" t="s">
        <v>227</v>
      </c>
      <c r="C41" s="2">
        <v>4</v>
      </c>
      <c r="D41" s="8"/>
      <c r="E41" s="9" t="s">
        <v>109</v>
      </c>
      <c r="F41" s="9" t="s">
        <v>159</v>
      </c>
      <c r="G41" s="80" t="s">
        <v>256</v>
      </c>
      <c r="H41" s="81" t="s">
        <v>112</v>
      </c>
      <c r="I41" s="165" t="s">
        <v>204</v>
      </c>
      <c r="J41" s="166"/>
      <c r="K41" s="168"/>
      <c r="L41" s="52">
        <v>140</v>
      </c>
      <c r="M41" s="130"/>
      <c r="N41" s="130"/>
      <c r="O41" s="130"/>
      <c r="P41" s="130"/>
      <c r="Q41" s="130"/>
      <c r="R41" s="131"/>
      <c r="S41" s="20">
        <f t="shared" si="8"/>
        <v>0</v>
      </c>
      <c r="T41" s="53">
        <f t="shared" si="9"/>
        <v>0</v>
      </c>
      <c r="U41" s="148"/>
      <c r="V41" s="142"/>
    </row>
    <row r="42" spans="1:22" s="3" customFormat="1" ht="18" customHeight="1">
      <c r="A42" s="11" t="s">
        <v>67</v>
      </c>
      <c r="B42" s="5" t="s">
        <v>228</v>
      </c>
      <c r="C42" s="2">
        <v>4</v>
      </c>
      <c r="D42" s="8"/>
      <c r="E42" s="9" t="s">
        <v>109</v>
      </c>
      <c r="F42" s="9" t="s">
        <v>160</v>
      </c>
      <c r="G42" s="80" t="s">
        <v>257</v>
      </c>
      <c r="H42" s="81" t="s">
        <v>112</v>
      </c>
      <c r="I42" s="165" t="s">
        <v>204</v>
      </c>
      <c r="J42" s="166"/>
      <c r="K42" s="168"/>
      <c r="L42" s="52">
        <v>140</v>
      </c>
      <c r="M42" s="130"/>
      <c r="N42" s="130"/>
      <c r="O42" s="130"/>
      <c r="P42" s="130"/>
      <c r="Q42" s="130"/>
      <c r="R42" s="131"/>
      <c r="S42" s="20">
        <f t="shared" si="8"/>
        <v>0</v>
      </c>
      <c r="T42" s="53">
        <f t="shared" si="9"/>
        <v>0</v>
      </c>
      <c r="U42" s="148"/>
      <c r="V42" s="142"/>
    </row>
    <row r="43" spans="1:22" s="3" customFormat="1" ht="18" customHeight="1" thickBot="1">
      <c r="A43" s="11" t="s">
        <v>68</v>
      </c>
      <c r="B43" s="5" t="s">
        <v>229</v>
      </c>
      <c r="C43" s="2">
        <v>4</v>
      </c>
      <c r="D43" s="2"/>
      <c r="E43" s="9" t="s">
        <v>109</v>
      </c>
      <c r="F43" s="9" t="s">
        <v>160</v>
      </c>
      <c r="G43" s="80" t="s">
        <v>258</v>
      </c>
      <c r="H43" s="81" t="s">
        <v>112</v>
      </c>
      <c r="I43" s="165" t="s">
        <v>204</v>
      </c>
      <c r="J43" s="166"/>
      <c r="K43" s="168"/>
      <c r="L43" s="92">
        <v>140</v>
      </c>
      <c r="M43" s="130"/>
      <c r="N43" s="130"/>
      <c r="O43" s="130"/>
      <c r="P43" s="130"/>
      <c r="Q43" s="130"/>
      <c r="R43" s="131"/>
      <c r="S43" s="20">
        <f t="shared" si="8"/>
        <v>0</v>
      </c>
      <c r="T43" s="53">
        <f t="shared" si="9"/>
        <v>0</v>
      </c>
      <c r="U43" s="148"/>
      <c r="V43" s="143"/>
    </row>
    <row r="44" spans="1:22" s="3" customFormat="1" ht="18" hidden="1" customHeight="1" thickBot="1">
      <c r="A44" s="11" t="s">
        <v>126</v>
      </c>
      <c r="B44" s="5"/>
      <c r="C44" s="2"/>
      <c r="D44" s="2"/>
      <c r="E44" s="9"/>
      <c r="F44" s="9"/>
      <c r="G44" s="9"/>
      <c r="H44" s="9"/>
      <c r="I44" s="9"/>
      <c r="J44" s="9"/>
      <c r="K44" s="20"/>
      <c r="L44" s="52"/>
      <c r="M44" s="17"/>
      <c r="N44" s="17"/>
      <c r="O44" s="17"/>
      <c r="P44" s="17"/>
      <c r="Q44" s="17"/>
      <c r="R44" s="52"/>
      <c r="S44" s="20">
        <f t="shared" si="8"/>
        <v>0</v>
      </c>
      <c r="T44" s="53">
        <f t="shared" ref="T44" si="10">IF(S44&gt;1,L44*S44*0.95,L44*S44)</f>
        <v>0</v>
      </c>
      <c r="U44" s="149"/>
      <c r="V44" s="61"/>
    </row>
    <row r="45" spans="1:22" s="3" customFormat="1" ht="29.25" customHeight="1" thickTop="1" thickBot="1">
      <c r="A45" s="123" t="s">
        <v>62</v>
      </c>
      <c r="B45" s="112" t="s">
        <v>230</v>
      </c>
      <c r="C45" s="14"/>
      <c r="D45" s="59"/>
      <c r="E45" s="169"/>
      <c r="F45" s="170"/>
      <c r="G45" s="170"/>
      <c r="H45" s="171"/>
      <c r="I45" s="94"/>
      <c r="J45" s="94"/>
      <c r="K45" s="17"/>
      <c r="L45" s="17"/>
      <c r="M45" s="150"/>
      <c r="N45" s="151"/>
      <c r="O45" s="151"/>
      <c r="P45" s="151"/>
      <c r="Q45" s="151"/>
      <c r="R45" s="152"/>
      <c r="S45" s="89">
        <f>SUM(S46:S50)</f>
        <v>0</v>
      </c>
      <c r="T45" s="91">
        <f>(T46+T47+T48+T49+T50)-IF(COUNTA(M46:M50)=4,(L46+L47+L48+L49+L50)*0.05,0)-IF(COUNTA(N46:N50)=4,(L46+L47+L48+L49+L50)*0.05,0)-IF(COUNTA(O46:O50)=4,(L46+L47+L48+L49+L50)*0.05,0)-IF(COUNTA(P46:P50)=4,(L46+L47+L48+L49+L50)*0.05,0)-IF(COUNTA(Q46:Q50)=4,(L46+L47+L48+L49+L50)*0.05,0)-IF(COUNTA(R46:R50)=4,(L46+L47+L48+L49+L50)*0.05,0)</f>
        <v>0</v>
      </c>
      <c r="U45" s="147" t="str">
        <f>IF(S45&gt;=16,"4",IF(S45&gt;=12,"3",IF(S45&gt;=8,"2",IF(S45&gt;=4,"1","0"))))</f>
        <v>0</v>
      </c>
      <c r="V45" s="141"/>
    </row>
    <row r="46" spans="1:22" s="3" customFormat="1" ht="30" customHeight="1" thickTop="1" thickBot="1">
      <c r="A46" s="11" t="s">
        <v>69</v>
      </c>
      <c r="B46" s="5" t="s">
        <v>231</v>
      </c>
      <c r="C46" s="103">
        <v>8</v>
      </c>
      <c r="D46" s="2"/>
      <c r="E46" s="9" t="s">
        <v>109</v>
      </c>
      <c r="F46" s="9" t="s">
        <v>117</v>
      </c>
      <c r="G46" s="80" t="s">
        <v>259</v>
      </c>
      <c r="H46" s="81" t="s">
        <v>232</v>
      </c>
      <c r="I46" s="81"/>
      <c r="J46" s="81"/>
      <c r="K46" s="20"/>
      <c r="L46" s="52">
        <v>250</v>
      </c>
      <c r="M46" s="130"/>
      <c r="N46" s="130"/>
      <c r="O46" s="130"/>
      <c r="P46" s="130"/>
      <c r="Q46" s="130"/>
      <c r="R46" s="131"/>
      <c r="S46" s="20">
        <f t="shared" ref="S46:S50" si="11">COUNTA(M46:R46)</f>
        <v>0</v>
      </c>
      <c r="T46" s="53">
        <f>IF(S46&gt;1,L46*S46*0.95,L46*S46)</f>
        <v>0</v>
      </c>
      <c r="U46" s="148"/>
      <c r="V46" s="142"/>
    </row>
    <row r="47" spans="1:22" s="3" customFormat="1" ht="18" hidden="1" customHeight="1">
      <c r="A47" s="11" t="s">
        <v>70</v>
      </c>
      <c r="B47" s="5"/>
      <c r="C47" s="2"/>
      <c r="D47" s="2"/>
      <c r="E47" s="9"/>
      <c r="F47" s="9"/>
      <c r="G47" s="80"/>
      <c r="H47" s="81"/>
      <c r="I47" s="81"/>
      <c r="J47" s="81"/>
      <c r="K47" s="20"/>
      <c r="L47" s="52">
        <v>140</v>
      </c>
      <c r="M47" s="17"/>
      <c r="N47" s="17"/>
      <c r="O47" s="17"/>
      <c r="P47" s="17"/>
      <c r="Q47" s="17"/>
      <c r="R47" s="52"/>
      <c r="S47" s="20">
        <f t="shared" si="11"/>
        <v>0</v>
      </c>
      <c r="T47" s="53">
        <f t="shared" ref="T47:T49" si="12">IF(S47&gt;1,L47*S47*0.95,L47*S47)</f>
        <v>0</v>
      </c>
      <c r="U47" s="148"/>
      <c r="V47" s="142"/>
    </row>
    <row r="48" spans="1:22" s="3" customFormat="1" ht="17.25" hidden="1" customHeight="1">
      <c r="A48" s="11" t="s">
        <v>71</v>
      </c>
      <c r="B48" s="5"/>
      <c r="C48" s="2"/>
      <c r="D48" s="2"/>
      <c r="E48" s="9"/>
      <c r="F48" s="9"/>
      <c r="G48" s="80"/>
      <c r="H48" s="81"/>
      <c r="I48" s="81"/>
      <c r="J48" s="81"/>
      <c r="K48" s="20"/>
      <c r="L48" s="52">
        <v>140</v>
      </c>
      <c r="M48" s="17"/>
      <c r="N48" s="17"/>
      <c r="O48" s="17"/>
      <c r="P48" s="17"/>
      <c r="Q48" s="17"/>
      <c r="R48" s="52"/>
      <c r="S48" s="20">
        <f t="shared" si="11"/>
        <v>0</v>
      </c>
      <c r="T48" s="53">
        <f t="shared" si="12"/>
        <v>0</v>
      </c>
      <c r="U48" s="148"/>
      <c r="V48" s="142"/>
    </row>
    <row r="49" spans="1:22" s="3" customFormat="1" ht="17.25" hidden="1" customHeight="1">
      <c r="A49" s="11" t="s">
        <v>72</v>
      </c>
      <c r="B49" s="5"/>
      <c r="C49" s="2"/>
      <c r="D49" s="2"/>
      <c r="E49" s="9"/>
      <c r="F49" s="9"/>
      <c r="G49" s="80"/>
      <c r="H49" s="81"/>
      <c r="I49" s="81"/>
      <c r="J49" s="81"/>
      <c r="K49" s="20"/>
      <c r="L49" s="52">
        <v>140</v>
      </c>
      <c r="M49" s="17"/>
      <c r="N49" s="17"/>
      <c r="O49" s="17"/>
      <c r="P49" s="17"/>
      <c r="Q49" s="17"/>
      <c r="R49" s="52"/>
      <c r="S49" s="20">
        <f t="shared" si="11"/>
        <v>0</v>
      </c>
      <c r="T49" s="53">
        <f t="shared" si="12"/>
        <v>0</v>
      </c>
      <c r="U49" s="148"/>
      <c r="V49" s="143"/>
    </row>
    <row r="50" spans="1:22" s="3" customFormat="1" ht="17.25" hidden="1" customHeight="1" thickBot="1">
      <c r="A50" s="11" t="s">
        <v>125</v>
      </c>
      <c r="B50" s="5"/>
      <c r="C50" s="2"/>
      <c r="D50" s="2"/>
      <c r="E50" s="9"/>
      <c r="F50" s="9"/>
      <c r="G50" s="80"/>
      <c r="H50" s="9"/>
      <c r="I50" s="9"/>
      <c r="J50" s="9"/>
      <c r="K50" s="20"/>
      <c r="L50" s="52"/>
      <c r="M50" s="17"/>
      <c r="N50" s="17"/>
      <c r="O50" s="17"/>
      <c r="P50" s="17"/>
      <c r="Q50" s="17"/>
      <c r="R50" s="52"/>
      <c r="S50" s="20">
        <f t="shared" si="11"/>
        <v>0</v>
      </c>
      <c r="T50" s="53">
        <f t="shared" ref="T50" si="13">IF(S50&gt;1,L50*S50*0.95,L50*S50)</f>
        <v>0</v>
      </c>
      <c r="U50" s="149"/>
      <c r="V50" s="61"/>
    </row>
    <row r="51" spans="1:22" s="3" customFormat="1" ht="29.25" hidden="1" customHeight="1" thickTop="1" thickBot="1">
      <c r="A51" s="123" t="s">
        <v>62</v>
      </c>
      <c r="B51" s="112" t="s">
        <v>230</v>
      </c>
      <c r="C51" s="103"/>
      <c r="D51" s="98"/>
      <c r="E51" s="169"/>
      <c r="F51" s="170"/>
      <c r="G51" s="170"/>
      <c r="H51" s="171"/>
      <c r="I51" s="102"/>
      <c r="J51" s="102"/>
      <c r="K51" s="17"/>
      <c r="L51" s="17"/>
      <c r="M51" s="150"/>
      <c r="N51" s="151"/>
      <c r="O51" s="151"/>
      <c r="P51" s="151"/>
      <c r="Q51" s="151"/>
      <c r="R51" s="152"/>
      <c r="S51" s="89">
        <f>SUM(S52:S56)</f>
        <v>0</v>
      </c>
      <c r="T51" s="91">
        <f>(T52+T53+T54+T55+T56)-IF(COUNTA(M52:M56)=4,(L52+L53+L54+L55+L56)*0.05,0)-IF(COUNTA(N52:N56)=4,(L52+L53+L54+L55+L56)*0.05,0)-IF(COUNTA(O52:O56)=4,(L52+L53+L54+L55+L56)*0.05,0)-IF(COUNTA(P52:P56)=4,(L52+L53+L54+L55+L56)*0.05,0)-IF(COUNTA(Q52:Q56)=4,(L52+L53+L54+L55+L56)*0.05,0)-IF(COUNTA(R52:R56)=4,(L52+L53+L54+L55+L56)*0.05,0)</f>
        <v>0</v>
      </c>
      <c r="U51" s="147" t="str">
        <f>IF(S51&gt;=16,"4",IF(S51&gt;=12,"3",IF(S51&gt;=8,"2",IF(S51&gt;=4,"1","0"))))</f>
        <v>0</v>
      </c>
      <c r="V51" s="141"/>
    </row>
    <row r="52" spans="1:22" s="3" customFormat="1" ht="30" hidden="1" customHeight="1" thickTop="1" thickBot="1">
      <c r="A52" s="11" t="s">
        <v>69</v>
      </c>
      <c r="B52" s="5" t="s">
        <v>231</v>
      </c>
      <c r="C52" s="103">
        <v>8</v>
      </c>
      <c r="D52" s="2"/>
      <c r="E52" s="9" t="s">
        <v>109</v>
      </c>
      <c r="F52" s="9" t="s">
        <v>117</v>
      </c>
      <c r="G52" s="80"/>
      <c r="H52" s="81"/>
      <c r="I52" s="81"/>
      <c r="J52" s="81"/>
      <c r="K52" s="20"/>
      <c r="L52" s="99"/>
      <c r="M52" s="17"/>
      <c r="N52" s="17"/>
      <c r="O52" s="17"/>
      <c r="P52" s="17"/>
      <c r="Q52" s="17"/>
      <c r="R52" s="99"/>
      <c r="S52" s="20">
        <f t="shared" ref="S52:S56" si="14">COUNTA(M52:R52)</f>
        <v>0</v>
      </c>
      <c r="T52" s="110">
        <f>IF(S52&gt;1,L52*S52*0.95,L52*S52)</f>
        <v>0</v>
      </c>
      <c r="U52" s="148"/>
      <c r="V52" s="142"/>
    </row>
    <row r="53" spans="1:22" s="3" customFormat="1" ht="18" hidden="1" customHeight="1">
      <c r="A53" s="11" t="s">
        <v>70</v>
      </c>
      <c r="B53" s="111"/>
      <c r="C53" s="2"/>
      <c r="D53" s="2"/>
      <c r="E53" s="9"/>
      <c r="F53" s="9"/>
      <c r="G53" s="80"/>
      <c r="H53" s="81"/>
      <c r="I53" s="81"/>
      <c r="J53" s="81"/>
      <c r="K53" s="20"/>
      <c r="L53" s="99">
        <v>140</v>
      </c>
      <c r="M53" s="17"/>
      <c r="N53" s="17"/>
      <c r="O53" s="17"/>
      <c r="P53" s="17"/>
      <c r="Q53" s="17"/>
      <c r="R53" s="99"/>
      <c r="S53" s="20">
        <f t="shared" si="14"/>
        <v>0</v>
      </c>
      <c r="T53" s="110">
        <f t="shared" ref="T53:T56" si="15">IF(S53&gt;1,L53*S53*0.95,L53*S53)</f>
        <v>0</v>
      </c>
      <c r="U53" s="148"/>
      <c r="V53" s="142"/>
    </row>
    <row r="54" spans="1:22" s="3" customFormat="1" ht="17.25" hidden="1" customHeight="1">
      <c r="A54" s="11" t="s">
        <v>71</v>
      </c>
      <c r="B54" s="5"/>
      <c r="C54" s="2"/>
      <c r="D54" s="2"/>
      <c r="E54" s="9"/>
      <c r="F54" s="9"/>
      <c r="G54" s="80"/>
      <c r="H54" s="81"/>
      <c r="I54" s="81"/>
      <c r="J54" s="81"/>
      <c r="K54" s="20"/>
      <c r="L54" s="99">
        <v>140</v>
      </c>
      <c r="M54" s="17"/>
      <c r="N54" s="17"/>
      <c r="O54" s="17"/>
      <c r="P54" s="17"/>
      <c r="Q54" s="17"/>
      <c r="R54" s="99"/>
      <c r="S54" s="20">
        <f t="shared" si="14"/>
        <v>0</v>
      </c>
      <c r="T54" s="110">
        <f t="shared" si="15"/>
        <v>0</v>
      </c>
      <c r="U54" s="148"/>
      <c r="V54" s="142"/>
    </row>
    <row r="55" spans="1:22" s="3" customFormat="1" ht="17.25" hidden="1" customHeight="1">
      <c r="A55" s="11" t="s">
        <v>72</v>
      </c>
      <c r="B55" s="5"/>
      <c r="C55" s="2"/>
      <c r="D55" s="2"/>
      <c r="E55" s="9"/>
      <c r="F55" s="9"/>
      <c r="G55" s="80"/>
      <c r="H55" s="81"/>
      <c r="I55" s="81"/>
      <c r="J55" s="81"/>
      <c r="K55" s="20"/>
      <c r="L55" s="99">
        <v>140</v>
      </c>
      <c r="M55" s="17"/>
      <c r="N55" s="17"/>
      <c r="O55" s="17"/>
      <c r="P55" s="17"/>
      <c r="Q55" s="17"/>
      <c r="R55" s="99"/>
      <c r="S55" s="20">
        <f t="shared" si="14"/>
        <v>0</v>
      </c>
      <c r="T55" s="110">
        <f t="shared" si="15"/>
        <v>0</v>
      </c>
      <c r="U55" s="148"/>
      <c r="V55" s="143"/>
    </row>
    <row r="56" spans="1:22" s="3" customFormat="1" ht="17.25" hidden="1" customHeight="1" thickBot="1">
      <c r="A56" s="11" t="s">
        <v>125</v>
      </c>
      <c r="B56" s="5"/>
      <c r="C56" s="2"/>
      <c r="D56" s="2"/>
      <c r="E56" s="9"/>
      <c r="F56" s="9"/>
      <c r="G56" s="80"/>
      <c r="H56" s="9"/>
      <c r="I56" s="9"/>
      <c r="J56" s="9"/>
      <c r="K56" s="20"/>
      <c r="L56" s="99"/>
      <c r="M56" s="17"/>
      <c r="N56" s="17"/>
      <c r="O56" s="17"/>
      <c r="P56" s="17"/>
      <c r="Q56" s="17"/>
      <c r="R56" s="99"/>
      <c r="S56" s="20">
        <f t="shared" si="14"/>
        <v>0</v>
      </c>
      <c r="T56" s="110">
        <f t="shared" si="15"/>
        <v>0</v>
      </c>
      <c r="U56" s="149"/>
      <c r="V56" s="101"/>
    </row>
    <row r="57" spans="1:22" s="3" customFormat="1" ht="29.25" hidden="1" customHeight="1" thickTop="1" thickBot="1">
      <c r="A57" s="123" t="s">
        <v>63</v>
      </c>
      <c r="B57" s="113"/>
      <c r="C57" s="14"/>
      <c r="D57" s="59"/>
      <c r="E57" s="172"/>
      <c r="F57" s="173"/>
      <c r="G57" s="173"/>
      <c r="H57" s="174"/>
      <c r="I57" s="95"/>
      <c r="J57" s="95"/>
      <c r="K57" s="17"/>
      <c r="L57" s="17"/>
      <c r="M57" s="150"/>
      <c r="N57" s="151"/>
      <c r="O57" s="151"/>
      <c r="P57" s="151"/>
      <c r="Q57" s="151"/>
      <c r="R57" s="152"/>
      <c r="S57" s="89">
        <f>SUM(S58:S62)</f>
        <v>0</v>
      </c>
      <c r="T57" s="91">
        <f>(T58+T59+T60+T61+T62)-IF(COUNTA(M58:M62)=4,(L58+L59+L60+L61+L62)*0.05,0)-IF(COUNTA(N58:N62)=4,(L58+L59+L60+L61+L62)*0.05,0)-IF(COUNTA(O58:O62)=4,(L58+L59+L60+L61+L62)*0.05,0)-IF(COUNTA(P58:P62)=4,(L58+L59+L60+L61+L62)*0.05,0)-IF(COUNTA(Q58:Q62)=4,(L58+L59+L60+L61+L62)*0.05,0)-IF(COUNTA(R58:R62)=4,(L58+L59+L60+L61+L62)*0.05,0)</f>
        <v>0</v>
      </c>
      <c r="U57" s="147" t="str">
        <f>IF(S57&gt;=8,"4",IF(S57&gt;=6,"3",IF(S57&gt;=4,"2",IF(S57&gt;=2,"1","0"))))</f>
        <v>0</v>
      </c>
      <c r="V57" s="141"/>
    </row>
    <row r="58" spans="1:22" s="3" customFormat="1" ht="30" hidden="1" customHeight="1" thickTop="1" thickBot="1">
      <c r="A58" s="11" t="s">
        <v>73</v>
      </c>
      <c r="B58" s="5"/>
      <c r="C58" s="103"/>
      <c r="D58" s="2"/>
      <c r="E58" s="9"/>
      <c r="F58" s="9"/>
      <c r="G58" s="80"/>
      <c r="H58" s="81"/>
      <c r="I58" s="81"/>
      <c r="J58" s="81"/>
      <c r="K58" s="20"/>
      <c r="L58" s="97"/>
      <c r="M58" s="17"/>
      <c r="N58" s="17"/>
      <c r="O58" s="17"/>
      <c r="P58" s="17"/>
      <c r="Q58" s="17"/>
      <c r="R58" s="97"/>
      <c r="S58" s="20">
        <f t="shared" ref="S58:S59" si="16">COUNTA(M58:R58)</f>
        <v>0</v>
      </c>
      <c r="T58" s="53">
        <f>IF(S58&gt;1,L58*S58*0.95,L58*S58)</f>
        <v>0</v>
      </c>
      <c r="U58" s="148"/>
      <c r="V58" s="142"/>
    </row>
    <row r="59" spans="1:22" s="3" customFormat="1" ht="18" hidden="1" customHeight="1">
      <c r="A59" s="11" t="s">
        <v>74</v>
      </c>
      <c r="B59" s="5"/>
      <c r="C59" s="2"/>
      <c r="D59" s="2"/>
      <c r="E59" s="9"/>
      <c r="F59" s="9"/>
      <c r="G59" s="80"/>
      <c r="H59" s="81"/>
      <c r="I59" s="81"/>
      <c r="J59" s="81"/>
      <c r="K59" s="20"/>
      <c r="L59" s="97">
        <v>140</v>
      </c>
      <c r="M59" s="17"/>
      <c r="N59" s="17"/>
      <c r="O59" s="17"/>
      <c r="P59" s="17"/>
      <c r="Q59" s="17"/>
      <c r="R59" s="97"/>
      <c r="S59" s="20">
        <f t="shared" si="16"/>
        <v>0</v>
      </c>
      <c r="T59" s="53">
        <f t="shared" ref="T59" si="17">IF(S59&gt;1,L59*S59*0.95,L59*S59)</f>
        <v>0</v>
      </c>
      <c r="U59" s="148"/>
      <c r="V59" s="142"/>
    </row>
    <row r="60" spans="1:22" s="3" customFormat="1" ht="18" hidden="1" customHeight="1">
      <c r="A60" s="11" t="s">
        <v>75</v>
      </c>
      <c r="B60" s="5"/>
      <c r="C60" s="2"/>
      <c r="D60" s="2"/>
      <c r="E60" s="9"/>
      <c r="F60" s="9"/>
      <c r="G60" s="80"/>
      <c r="H60" s="9"/>
      <c r="I60" s="9"/>
      <c r="J60" s="9"/>
      <c r="K60" s="20"/>
      <c r="L60" s="52"/>
      <c r="M60" s="17"/>
      <c r="N60" s="17"/>
      <c r="O60" s="17"/>
      <c r="P60" s="17"/>
      <c r="Q60" s="17"/>
      <c r="R60" s="52"/>
      <c r="S60" s="20">
        <f t="shared" ref="S60:S62" si="18">COUNTA(M60:R60)</f>
        <v>0</v>
      </c>
      <c r="T60" s="53">
        <f t="shared" ref="T60:T61" si="19">IF(S60&gt;1,L60*S60*0.95,L60*S60)</f>
        <v>0</v>
      </c>
      <c r="U60" s="148"/>
      <c r="V60" s="142"/>
    </row>
    <row r="61" spans="1:22" s="3" customFormat="1" ht="18" hidden="1" customHeight="1">
      <c r="A61" s="11" t="s">
        <v>79</v>
      </c>
      <c r="B61" s="5"/>
      <c r="C61" s="2"/>
      <c r="D61" s="2"/>
      <c r="E61" s="9"/>
      <c r="F61" s="9"/>
      <c r="G61" s="80"/>
      <c r="H61" s="9"/>
      <c r="I61" s="9"/>
      <c r="J61" s="9"/>
      <c r="K61" s="20"/>
      <c r="L61" s="52"/>
      <c r="M61" s="17"/>
      <c r="N61" s="17"/>
      <c r="O61" s="17"/>
      <c r="P61" s="17"/>
      <c r="Q61" s="17"/>
      <c r="R61" s="52"/>
      <c r="S61" s="20">
        <f t="shared" si="18"/>
        <v>0</v>
      </c>
      <c r="T61" s="53">
        <f t="shared" si="19"/>
        <v>0</v>
      </c>
      <c r="U61" s="148"/>
      <c r="V61" s="143"/>
    </row>
    <row r="62" spans="1:22" s="3" customFormat="1" ht="18" hidden="1" customHeight="1" thickBot="1">
      <c r="A62" s="11" t="s">
        <v>127</v>
      </c>
      <c r="B62" s="5"/>
      <c r="C62" s="2"/>
      <c r="D62" s="2"/>
      <c r="E62" s="9"/>
      <c r="F62" s="9"/>
      <c r="G62" s="80"/>
      <c r="H62" s="9"/>
      <c r="I62" s="9"/>
      <c r="J62" s="9"/>
      <c r="K62" s="20"/>
      <c r="L62" s="52"/>
      <c r="M62" s="17"/>
      <c r="N62" s="17"/>
      <c r="O62" s="17"/>
      <c r="P62" s="17"/>
      <c r="Q62" s="17"/>
      <c r="R62" s="52"/>
      <c r="S62" s="20">
        <f t="shared" si="18"/>
        <v>0</v>
      </c>
      <c r="T62" s="53">
        <f t="shared" ref="T62" si="20">IF(S62&gt;1,L62*S62*0.95,L62*S62)</f>
        <v>0</v>
      </c>
      <c r="U62" s="149"/>
      <c r="V62" s="61"/>
    </row>
    <row r="63" spans="1:22" s="3" customFormat="1" ht="29.25" customHeight="1" thickTop="1" thickBot="1">
      <c r="A63" s="123" t="s">
        <v>63</v>
      </c>
      <c r="B63" s="113" t="s">
        <v>233</v>
      </c>
      <c r="C63" s="103"/>
      <c r="D63" s="98"/>
      <c r="E63" s="172"/>
      <c r="F63" s="173"/>
      <c r="G63" s="173"/>
      <c r="H63" s="174"/>
      <c r="I63" s="100"/>
      <c r="J63" s="100"/>
      <c r="K63" s="17"/>
      <c r="L63" s="17"/>
      <c r="M63" s="150"/>
      <c r="N63" s="151"/>
      <c r="O63" s="151"/>
      <c r="P63" s="151"/>
      <c r="Q63" s="151"/>
      <c r="R63" s="152"/>
      <c r="S63" s="89">
        <f>SUM(S64:S68)</f>
        <v>0</v>
      </c>
      <c r="T63" s="91">
        <f>(T64+T65+T66+T67+T68)-IF(COUNTA(M64:M68)=4,(L64+L65+L66+L67+L68)*0.05,0)-IF(COUNTA(N64:N68)=4,(L64+L65+L66+L67+L68)*0.05,0)-IF(COUNTA(O64:O68)=4,(L64+L65+L66+L67+L68)*0.05,0)-IF(COUNTA(P64:P68)=4,(L64+L65+L66+L67+L68)*0.05,0)-IF(COUNTA(Q64:Q68)=4,(L64+L65+L66+L67+L68)*0.05,0)-IF(COUNTA(R64:R68)=4,(L64+L65+L66+L67+L68)*0.05,0)</f>
        <v>0</v>
      </c>
      <c r="U63" s="147" t="str">
        <f>IF(S63&gt;=8,"4",IF(S63&gt;=6,"3",IF(S63&gt;=4,"2",IF(S63&gt;=2,"1","0"))))</f>
        <v>0</v>
      </c>
      <c r="V63" s="141"/>
    </row>
    <row r="64" spans="1:22" s="3" customFormat="1" ht="30" customHeight="1" thickTop="1" thickBot="1">
      <c r="A64" s="11" t="s">
        <v>73</v>
      </c>
      <c r="B64" s="5" t="s">
        <v>234</v>
      </c>
      <c r="C64" s="103">
        <v>8</v>
      </c>
      <c r="D64" s="2"/>
      <c r="E64" s="9" t="s">
        <v>109</v>
      </c>
      <c r="F64" s="9"/>
      <c r="G64" s="80" t="s">
        <v>245</v>
      </c>
      <c r="H64" s="81" t="s">
        <v>232</v>
      </c>
      <c r="I64" s="81"/>
      <c r="J64" s="81"/>
      <c r="K64" s="20"/>
      <c r="L64" s="99">
        <v>250</v>
      </c>
      <c r="M64" s="130"/>
      <c r="N64" s="130"/>
      <c r="O64" s="130"/>
      <c r="P64" s="130"/>
      <c r="Q64" s="130"/>
      <c r="R64" s="131"/>
      <c r="S64" s="20">
        <f t="shared" ref="S64:S68" si="21">COUNTA(M64:R64)</f>
        <v>0</v>
      </c>
      <c r="T64" s="110">
        <f>IF(S64&gt;1,L64*S64*0.95,L64*S64)</f>
        <v>0</v>
      </c>
      <c r="U64" s="148"/>
      <c r="V64" s="142"/>
    </row>
    <row r="65" spans="1:22" s="3" customFormat="1" ht="18" hidden="1" customHeight="1">
      <c r="A65" s="11" t="s">
        <v>74</v>
      </c>
      <c r="B65" s="5"/>
      <c r="C65" s="2"/>
      <c r="D65" s="2"/>
      <c r="E65" s="9"/>
      <c r="F65" s="9"/>
      <c r="G65" s="80"/>
      <c r="H65" s="81"/>
      <c r="I65" s="81"/>
      <c r="J65" s="81"/>
      <c r="K65" s="20"/>
      <c r="L65" s="99">
        <v>140</v>
      </c>
      <c r="M65" s="17"/>
      <c r="N65" s="17"/>
      <c r="O65" s="17"/>
      <c r="P65" s="17"/>
      <c r="Q65" s="17"/>
      <c r="R65" s="99"/>
      <c r="S65" s="20">
        <f t="shared" si="21"/>
        <v>0</v>
      </c>
      <c r="T65" s="110">
        <f t="shared" ref="T65:T68" si="22">IF(S65&gt;1,L65*S65*0.95,L65*S65)</f>
        <v>0</v>
      </c>
      <c r="U65" s="148"/>
      <c r="V65" s="142"/>
    </row>
    <row r="66" spans="1:22" s="3" customFormat="1" ht="18" hidden="1" customHeight="1">
      <c r="A66" s="11" t="s">
        <v>75</v>
      </c>
      <c r="B66" s="5"/>
      <c r="C66" s="2"/>
      <c r="D66" s="2"/>
      <c r="E66" s="9"/>
      <c r="F66" s="9"/>
      <c r="G66" s="80"/>
      <c r="H66" s="9"/>
      <c r="I66" s="9"/>
      <c r="J66" s="9"/>
      <c r="K66" s="20"/>
      <c r="L66" s="99"/>
      <c r="M66" s="17"/>
      <c r="N66" s="17"/>
      <c r="O66" s="17"/>
      <c r="P66" s="17"/>
      <c r="Q66" s="17"/>
      <c r="R66" s="99"/>
      <c r="S66" s="20">
        <f t="shared" si="21"/>
        <v>0</v>
      </c>
      <c r="T66" s="110">
        <f t="shared" si="22"/>
        <v>0</v>
      </c>
      <c r="U66" s="148"/>
      <c r="V66" s="142"/>
    </row>
    <row r="67" spans="1:22" s="3" customFormat="1" ht="18" hidden="1" customHeight="1">
      <c r="A67" s="11" t="s">
        <v>79</v>
      </c>
      <c r="B67" s="5"/>
      <c r="C67" s="2"/>
      <c r="D67" s="2"/>
      <c r="E67" s="9"/>
      <c r="F67" s="9"/>
      <c r="G67" s="80"/>
      <c r="H67" s="9"/>
      <c r="I67" s="9"/>
      <c r="J67" s="9"/>
      <c r="K67" s="20"/>
      <c r="L67" s="99"/>
      <c r="M67" s="17"/>
      <c r="N67" s="17"/>
      <c r="O67" s="17"/>
      <c r="P67" s="17"/>
      <c r="Q67" s="17"/>
      <c r="R67" s="99"/>
      <c r="S67" s="20">
        <f t="shared" si="21"/>
        <v>0</v>
      </c>
      <c r="T67" s="110">
        <f t="shared" si="22"/>
        <v>0</v>
      </c>
      <c r="U67" s="148"/>
      <c r="V67" s="143"/>
    </row>
    <row r="68" spans="1:22" s="3" customFormat="1" ht="18" hidden="1" customHeight="1" thickBot="1">
      <c r="A68" s="11" t="s">
        <v>127</v>
      </c>
      <c r="B68" s="5"/>
      <c r="C68" s="2"/>
      <c r="D68" s="2"/>
      <c r="E68" s="9"/>
      <c r="F68" s="9"/>
      <c r="G68" s="80"/>
      <c r="H68" s="9"/>
      <c r="I68" s="9"/>
      <c r="J68" s="9"/>
      <c r="K68" s="20"/>
      <c r="L68" s="99"/>
      <c r="M68" s="17"/>
      <c r="N68" s="17"/>
      <c r="O68" s="17"/>
      <c r="P68" s="17"/>
      <c r="Q68" s="17"/>
      <c r="R68" s="99"/>
      <c r="S68" s="20">
        <f t="shared" si="21"/>
        <v>0</v>
      </c>
      <c r="T68" s="110">
        <f t="shared" si="22"/>
        <v>0</v>
      </c>
      <c r="U68" s="149"/>
      <c r="V68" s="101"/>
    </row>
    <row r="69" spans="1:22" s="3" customFormat="1" ht="42" thickTop="1" thickBot="1">
      <c r="A69" s="123" t="s">
        <v>64</v>
      </c>
      <c r="B69" s="82" t="s">
        <v>205</v>
      </c>
      <c r="C69" s="14">
        <f>SUM(C70:C74)</f>
        <v>12</v>
      </c>
      <c r="D69" s="59"/>
      <c r="E69" s="169"/>
      <c r="F69" s="170"/>
      <c r="G69" s="170"/>
      <c r="H69" s="171"/>
      <c r="I69" s="94"/>
      <c r="J69" s="94"/>
      <c r="K69" s="17"/>
      <c r="L69" s="17"/>
      <c r="M69" s="150"/>
      <c r="N69" s="151"/>
      <c r="O69" s="151"/>
      <c r="P69" s="151"/>
      <c r="Q69" s="151"/>
      <c r="R69" s="152"/>
      <c r="S69" s="89">
        <f>SUM(S70:S74)</f>
        <v>0</v>
      </c>
      <c r="T69" s="91">
        <f>(T70+T71+T72+T73+T74)-IF(COUNTA(M70:M74)=3,(L70+L71+L72+L73+L74)*0.05,0)-IF(COUNTA(N70:N74)=3,(L70+L71+L72+L73+L74)*0.05,0)-IF(COUNTA(O70:O74)=3,(L70+L71+L72+L73+L74)*0.05,0)-IF(COUNTA(P70:P74)=3,(L70+L71+L72+L73+L74)*0.05,0)-IF(COUNTA(Q70:Q74)=3,(L70+L71+L72+L73+L74)*0.05,0)-IF(COUNTA(R70:R74)=3,(L70+L71+L72+L73+L74)*0.05,0)</f>
        <v>0</v>
      </c>
      <c r="U69" s="147" t="str">
        <f>IF(S69&gt;=16,"5",IF(S69&gt;=12,"4",IF(S69&gt;=9,"3",IF(S69&gt;=6,"2",IF(S69&gt;=3,"1","0")))))</f>
        <v>0</v>
      </c>
      <c r="V69" s="141"/>
    </row>
    <row r="70" spans="1:22" s="3" customFormat="1" ht="29.25" customHeight="1" thickTop="1">
      <c r="A70" s="11" t="s">
        <v>76</v>
      </c>
      <c r="B70" s="5" t="s">
        <v>247</v>
      </c>
      <c r="C70" s="2">
        <v>4</v>
      </c>
      <c r="D70" s="2"/>
      <c r="E70" s="2" t="s">
        <v>109</v>
      </c>
      <c r="F70" s="9" t="s">
        <v>161</v>
      </c>
      <c r="G70" s="80" t="s">
        <v>162</v>
      </c>
      <c r="H70" s="81" t="s">
        <v>112</v>
      </c>
      <c r="I70" s="165" t="s">
        <v>204</v>
      </c>
      <c r="J70" s="166"/>
      <c r="K70" s="168"/>
      <c r="L70" s="52">
        <v>140</v>
      </c>
      <c r="M70" s="130"/>
      <c r="N70" s="130"/>
      <c r="O70" s="130"/>
      <c r="P70" s="130"/>
      <c r="Q70" s="130"/>
      <c r="R70" s="131"/>
      <c r="S70" s="20">
        <f t="shared" ref="S70:S74" si="23">COUNTA(M70:R70)</f>
        <v>0</v>
      </c>
      <c r="T70" s="53">
        <f>IF(S70&gt;1,L70*S70*0.95,L70*S70)</f>
        <v>0</v>
      </c>
      <c r="U70" s="148"/>
      <c r="V70" s="142"/>
    </row>
    <row r="71" spans="1:22" s="3" customFormat="1" ht="29.25" customHeight="1">
      <c r="A71" s="11" t="s">
        <v>77</v>
      </c>
      <c r="B71" s="5" t="s">
        <v>248</v>
      </c>
      <c r="C71" s="2">
        <v>4</v>
      </c>
      <c r="D71" s="2"/>
      <c r="E71" s="2" t="s">
        <v>109</v>
      </c>
      <c r="F71" s="9" t="s">
        <v>161</v>
      </c>
      <c r="G71" s="80" t="s">
        <v>163</v>
      </c>
      <c r="H71" s="81" t="s">
        <v>112</v>
      </c>
      <c r="I71" s="165" t="s">
        <v>204</v>
      </c>
      <c r="J71" s="166"/>
      <c r="K71" s="168"/>
      <c r="L71" s="52">
        <v>140</v>
      </c>
      <c r="M71" s="130"/>
      <c r="N71" s="130"/>
      <c r="O71" s="130"/>
      <c r="P71" s="130"/>
      <c r="Q71" s="130"/>
      <c r="R71" s="131"/>
      <c r="S71" s="20">
        <f t="shared" si="23"/>
        <v>0</v>
      </c>
      <c r="T71" s="53">
        <f t="shared" ref="T71:T73" si="24">IF(S71&gt;1,L71*S71*0.95,L71*S71)</f>
        <v>0</v>
      </c>
      <c r="U71" s="148"/>
      <c r="V71" s="142"/>
    </row>
    <row r="72" spans="1:22" s="3" customFormat="1" ht="18" customHeight="1">
      <c r="A72" s="11" t="s">
        <v>78</v>
      </c>
      <c r="B72" s="5" t="s">
        <v>246</v>
      </c>
      <c r="C72" s="2">
        <v>4</v>
      </c>
      <c r="D72" s="2"/>
      <c r="E72" s="2" t="s">
        <v>109</v>
      </c>
      <c r="F72" s="9" t="s">
        <v>161</v>
      </c>
      <c r="G72" s="80" t="s">
        <v>164</v>
      </c>
      <c r="H72" s="81" t="s">
        <v>112</v>
      </c>
      <c r="I72" s="165" t="s">
        <v>204</v>
      </c>
      <c r="J72" s="166"/>
      <c r="K72" s="168"/>
      <c r="L72" s="52">
        <v>140</v>
      </c>
      <c r="M72" s="130"/>
      <c r="N72" s="130"/>
      <c r="O72" s="130"/>
      <c r="P72" s="130"/>
      <c r="Q72" s="130"/>
      <c r="R72" s="131"/>
      <c r="S72" s="20">
        <f t="shared" si="23"/>
        <v>0</v>
      </c>
      <c r="T72" s="53">
        <f t="shared" si="24"/>
        <v>0</v>
      </c>
      <c r="U72" s="148"/>
      <c r="V72" s="142"/>
    </row>
    <row r="73" spans="1:22" s="3" customFormat="1" ht="17.25" hidden="1" customHeight="1">
      <c r="A73" s="11" t="s">
        <v>85</v>
      </c>
      <c r="B73" s="5"/>
      <c r="C73" s="2"/>
      <c r="D73" s="2"/>
      <c r="E73" s="9"/>
      <c r="F73" s="9"/>
      <c r="G73" s="80"/>
      <c r="H73" s="9"/>
      <c r="I73" s="9"/>
      <c r="J73" s="9"/>
      <c r="K73" s="20"/>
      <c r="L73" s="52"/>
      <c r="M73" s="17"/>
      <c r="N73" s="17"/>
      <c r="O73" s="17"/>
      <c r="P73" s="17"/>
      <c r="Q73" s="17"/>
      <c r="R73" s="52"/>
      <c r="S73" s="20">
        <f t="shared" si="23"/>
        <v>0</v>
      </c>
      <c r="T73" s="53">
        <f t="shared" si="24"/>
        <v>0</v>
      </c>
      <c r="U73" s="148"/>
      <c r="V73" s="143"/>
    </row>
    <row r="74" spans="1:22" s="3" customFormat="1" ht="17.25" hidden="1" customHeight="1" thickBot="1">
      <c r="A74" s="11" t="s">
        <v>128</v>
      </c>
      <c r="B74" s="5"/>
      <c r="C74" s="2"/>
      <c r="D74" s="2"/>
      <c r="E74" s="9"/>
      <c r="F74" s="9"/>
      <c r="G74" s="80"/>
      <c r="H74" s="9"/>
      <c r="I74" s="9"/>
      <c r="J74" s="9"/>
      <c r="K74" s="20"/>
      <c r="L74" s="52"/>
      <c r="M74" s="17"/>
      <c r="N74" s="17"/>
      <c r="O74" s="17"/>
      <c r="P74" s="17"/>
      <c r="Q74" s="17"/>
      <c r="R74" s="52"/>
      <c r="S74" s="20">
        <f t="shared" si="23"/>
        <v>0</v>
      </c>
      <c r="T74" s="53">
        <f t="shared" ref="T74" si="25">IF(S74&gt;1,L74*S74*0.95,L74*S74)</f>
        <v>0</v>
      </c>
      <c r="U74" s="149"/>
      <c r="V74" s="61"/>
    </row>
    <row r="75" spans="1:22" s="3" customFormat="1" ht="29.25" hidden="1" customHeight="1" thickTop="1" thickBot="1">
      <c r="A75" s="124" t="s">
        <v>80</v>
      </c>
      <c r="B75" s="82"/>
      <c r="C75" s="14">
        <f>SUM(C76:C78)</f>
        <v>12</v>
      </c>
      <c r="D75" s="59"/>
      <c r="E75" s="169"/>
      <c r="F75" s="170"/>
      <c r="G75" s="170"/>
      <c r="H75" s="171"/>
      <c r="I75" s="105"/>
      <c r="J75" s="105"/>
      <c r="K75" s="89">
        <f>SUM(K76:K80)</f>
        <v>0</v>
      </c>
      <c r="L75" s="17"/>
      <c r="M75" s="150"/>
      <c r="N75" s="151"/>
      <c r="O75" s="151"/>
      <c r="P75" s="151"/>
      <c r="Q75" s="151"/>
      <c r="R75" s="152"/>
      <c r="S75" s="89">
        <f>SUM(S76:S80)</f>
        <v>0</v>
      </c>
      <c r="T75" s="91">
        <f>(T76+T77+T78+T79+T80)-IF(COUNTA(M76:M80)=4,(L76+L77+L78+L79+L80)*0.05,0)-IF(COUNTA(N76:N80)=4,(L76+L77+L78+L79+L80)*0.05,0)-IF(COUNTA(O76:O80)=4,(L76+L77+L78+L79+L80)*0.05,0)-IF(COUNTA(P76:P80)=4,(L76+L77+L78+L79+L80)*0.05,0)-IF(COUNTA(Q76:Q80)=4,(L76+L77+L78+L79+L80)*0.05,0)-IF(COUNTA(R76:R80)=4,(L76+L77+L78+L79+L80)*0.05,0)</f>
        <v>0</v>
      </c>
      <c r="U75" s="147" t="str">
        <f>IF(S75&gt;=16,"5",IF(S75&gt;=12,"4",IF(S75&gt;=9,"3",IF(S75&gt;=6,"2",IF(S75&gt;=3,"1","0")))))</f>
        <v>0</v>
      </c>
      <c r="V75" s="141"/>
    </row>
    <row r="76" spans="1:22" s="3" customFormat="1" ht="17.25" hidden="1" customHeight="1" thickTop="1">
      <c r="A76" s="11" t="s">
        <v>81</v>
      </c>
      <c r="B76" s="5"/>
      <c r="C76" s="2">
        <v>4</v>
      </c>
      <c r="D76" s="2"/>
      <c r="E76" s="2" t="s">
        <v>109</v>
      </c>
      <c r="F76" s="9"/>
      <c r="G76" s="80"/>
      <c r="H76" s="81" t="s">
        <v>112</v>
      </c>
      <c r="I76" s="81"/>
      <c r="J76" s="81"/>
      <c r="K76" s="20"/>
      <c r="L76" s="52">
        <v>140</v>
      </c>
      <c r="M76" s="17"/>
      <c r="N76" s="17"/>
      <c r="O76" s="17"/>
      <c r="P76" s="17"/>
      <c r="Q76" s="17"/>
      <c r="R76" s="52"/>
      <c r="S76" s="20">
        <f t="shared" ref="S76:S80" si="26">COUNTA(M76:R76)</f>
        <v>0</v>
      </c>
      <c r="T76" s="53">
        <f>IF(S76&gt;1,L76*S76*0.95,L76*S76)</f>
        <v>0</v>
      </c>
      <c r="U76" s="148"/>
      <c r="V76" s="142"/>
    </row>
    <row r="77" spans="1:22" s="3" customFormat="1" ht="17.25" hidden="1" customHeight="1">
      <c r="A77" s="11" t="s">
        <v>82</v>
      </c>
      <c r="B77" s="5"/>
      <c r="C77" s="2">
        <v>4</v>
      </c>
      <c r="D77" s="2"/>
      <c r="E77" s="2" t="s">
        <v>109</v>
      </c>
      <c r="F77" s="9"/>
      <c r="G77" s="80"/>
      <c r="H77" s="81" t="s">
        <v>112</v>
      </c>
      <c r="I77" s="81"/>
      <c r="J77" s="81"/>
      <c r="K77" s="20"/>
      <c r="L77" s="52">
        <v>140</v>
      </c>
      <c r="M77" s="17"/>
      <c r="N77" s="17"/>
      <c r="O77" s="17"/>
      <c r="P77" s="17"/>
      <c r="Q77" s="17"/>
      <c r="R77" s="52"/>
      <c r="S77" s="20">
        <f t="shared" si="26"/>
        <v>0</v>
      </c>
      <c r="T77" s="53">
        <f t="shared" ref="T77:T78" si="27">IF(S77&gt;1,L77*S77*0.95,L77*S77)</f>
        <v>0</v>
      </c>
      <c r="U77" s="148"/>
      <c r="V77" s="142"/>
    </row>
    <row r="78" spans="1:22" s="3" customFormat="1" ht="17.25" hidden="1" customHeight="1">
      <c r="A78" s="11" t="s">
        <v>83</v>
      </c>
      <c r="B78" s="5"/>
      <c r="C78" s="2">
        <v>4</v>
      </c>
      <c r="D78" s="2"/>
      <c r="E78" s="2" t="s">
        <v>109</v>
      </c>
      <c r="F78" s="9"/>
      <c r="G78" s="80"/>
      <c r="H78" s="81" t="s">
        <v>112</v>
      </c>
      <c r="I78" s="81"/>
      <c r="J78" s="81"/>
      <c r="K78" s="20"/>
      <c r="L78" s="52">
        <v>140</v>
      </c>
      <c r="M78" s="17"/>
      <c r="N78" s="17"/>
      <c r="O78" s="17"/>
      <c r="P78" s="17"/>
      <c r="Q78" s="17"/>
      <c r="R78" s="52"/>
      <c r="S78" s="20">
        <f t="shared" si="26"/>
        <v>0</v>
      </c>
      <c r="T78" s="53">
        <f t="shared" si="27"/>
        <v>0</v>
      </c>
      <c r="U78" s="148"/>
      <c r="V78" s="142"/>
    </row>
    <row r="79" spans="1:22" s="3" customFormat="1" ht="17.25" hidden="1" customHeight="1">
      <c r="A79" s="11" t="s">
        <v>84</v>
      </c>
      <c r="B79" s="5"/>
      <c r="C79" s="2"/>
      <c r="D79" s="2"/>
      <c r="E79" s="9"/>
      <c r="F79" s="9"/>
      <c r="G79" s="80"/>
      <c r="H79" s="9"/>
      <c r="I79" s="9"/>
      <c r="J79" s="9"/>
      <c r="K79" s="20"/>
      <c r="L79" s="52"/>
      <c r="M79" s="17"/>
      <c r="N79" s="17"/>
      <c r="O79" s="17"/>
      <c r="P79" s="17"/>
      <c r="Q79" s="17"/>
      <c r="R79" s="52"/>
      <c r="S79" s="20">
        <f t="shared" si="26"/>
        <v>0</v>
      </c>
      <c r="T79" s="53"/>
      <c r="U79" s="148"/>
      <c r="V79" s="143"/>
    </row>
    <row r="80" spans="1:22" s="3" customFormat="1" ht="17.25" hidden="1" customHeight="1" thickBot="1">
      <c r="A80" s="11" t="s">
        <v>129</v>
      </c>
      <c r="B80" s="5"/>
      <c r="C80" s="2"/>
      <c r="D80" s="2"/>
      <c r="E80" s="9"/>
      <c r="F80" s="9"/>
      <c r="G80" s="80"/>
      <c r="H80" s="9"/>
      <c r="I80" s="9"/>
      <c r="J80" s="9"/>
      <c r="K80" s="20"/>
      <c r="L80" s="52"/>
      <c r="M80" s="17"/>
      <c r="N80" s="17"/>
      <c r="O80" s="17"/>
      <c r="P80" s="17"/>
      <c r="Q80" s="17"/>
      <c r="R80" s="52"/>
      <c r="S80" s="20">
        <f t="shared" si="26"/>
        <v>0</v>
      </c>
      <c r="T80" s="53"/>
      <c r="U80" s="149"/>
      <c r="V80" s="61"/>
    </row>
    <row r="81" spans="1:22" s="3" customFormat="1" ht="29.25" hidden="1" customHeight="1" thickTop="1" thickBot="1">
      <c r="A81" s="124" t="s">
        <v>197</v>
      </c>
      <c r="B81" s="16"/>
      <c r="C81" s="14">
        <f>SUM(C82:C84)</f>
        <v>0</v>
      </c>
      <c r="D81" s="59"/>
      <c r="E81" s="169"/>
      <c r="F81" s="170"/>
      <c r="G81" s="170"/>
      <c r="H81" s="171"/>
      <c r="I81" s="105"/>
      <c r="J81" s="105"/>
      <c r="K81" s="89">
        <f>SUM(K82:K86)</f>
        <v>0</v>
      </c>
      <c r="L81" s="17"/>
      <c r="M81" s="150"/>
      <c r="N81" s="151"/>
      <c r="O81" s="151"/>
      <c r="P81" s="151"/>
      <c r="Q81" s="151"/>
      <c r="R81" s="152"/>
      <c r="S81" s="89">
        <f>SUM(S82:S86)</f>
        <v>0</v>
      </c>
      <c r="T81" s="91">
        <f>(T82+T83+T84+T85+T86)-IF(COUNTA(M82:M86)=4,(L82+L83+L84+L85+L86)*0.05,0)-IF(COUNTA(N82:N86)=4,(L82+L83+L84+L85+L86)*0.05,0)-IF(COUNTA(O82:O86)=4,(L82+L83+L84+L85+L86)*0.05,0)-IF(COUNTA(P82:P86)=4,(L82+L83+L84+L85+L86)*0.05,0)-IF(COUNTA(Q82:Q86)=4,(L82+L83+L84+L85+L86)*0.05,0)-IF(COUNTA(R82:R86)=4,(L82+L83+L84+L85+L86)*0.05,0)</f>
        <v>0</v>
      </c>
      <c r="U81" s="147" t="str">
        <f>IF(S81&gt;=16,"5",IF(S81&gt;=12,"4",IF(S81&gt;=9,"3",IF(S81&gt;=6,"2",IF(S81&gt;=3,"1","0")))))</f>
        <v>0</v>
      </c>
      <c r="V81" s="141"/>
    </row>
    <row r="82" spans="1:22" s="3" customFormat="1" ht="17.25" hidden="1" customHeight="1" thickTop="1">
      <c r="A82" s="11" t="s">
        <v>198</v>
      </c>
      <c r="B82" s="5"/>
      <c r="C82" s="2"/>
      <c r="D82" s="2"/>
      <c r="E82" s="9"/>
      <c r="F82" s="9"/>
      <c r="G82" s="80"/>
      <c r="H82" s="9"/>
      <c r="I82" s="9"/>
      <c r="J82" s="9"/>
      <c r="K82" s="20"/>
      <c r="L82" s="52">
        <v>140</v>
      </c>
      <c r="M82" s="17"/>
      <c r="N82" s="17"/>
      <c r="O82" s="17"/>
      <c r="P82" s="17"/>
      <c r="Q82" s="17"/>
      <c r="R82" s="52"/>
      <c r="S82" s="20">
        <f t="shared" ref="S82:S86" si="28">COUNTA(M82:R82)</f>
        <v>0</v>
      </c>
      <c r="T82" s="53">
        <f>IF(S82&gt;1,L82*S82*0.95,L82*S82)</f>
        <v>0</v>
      </c>
      <c r="U82" s="148"/>
      <c r="V82" s="142"/>
    </row>
    <row r="83" spans="1:22" s="3" customFormat="1" ht="17.25" hidden="1" customHeight="1">
      <c r="A83" s="11" t="s">
        <v>199</v>
      </c>
      <c r="B83" s="5"/>
      <c r="C83" s="2"/>
      <c r="D83" s="2"/>
      <c r="E83" s="9"/>
      <c r="F83" s="9"/>
      <c r="G83" s="80"/>
      <c r="H83" s="9"/>
      <c r="I83" s="9"/>
      <c r="J83" s="9"/>
      <c r="K83" s="20"/>
      <c r="L83" s="52">
        <v>140</v>
      </c>
      <c r="M83" s="17"/>
      <c r="N83" s="17"/>
      <c r="O83" s="17"/>
      <c r="P83" s="17"/>
      <c r="Q83" s="17"/>
      <c r="R83" s="52"/>
      <c r="S83" s="20">
        <f t="shared" si="28"/>
        <v>0</v>
      </c>
      <c r="T83" s="53">
        <f t="shared" ref="T83:T85" si="29">IF(S83&gt;1,L83*S83*0.95,L83*S83)</f>
        <v>0</v>
      </c>
      <c r="U83" s="148"/>
      <c r="V83" s="142"/>
    </row>
    <row r="84" spans="1:22" s="3" customFormat="1" ht="17.25" hidden="1" customHeight="1">
      <c r="A84" s="11" t="s">
        <v>200</v>
      </c>
      <c r="B84" s="5"/>
      <c r="C84" s="2"/>
      <c r="D84" s="2"/>
      <c r="E84" s="9"/>
      <c r="F84" s="9"/>
      <c r="G84" s="80"/>
      <c r="H84" s="9"/>
      <c r="I84" s="9"/>
      <c r="J84" s="9"/>
      <c r="K84" s="20"/>
      <c r="L84" s="52">
        <v>140</v>
      </c>
      <c r="M84" s="17"/>
      <c r="N84" s="17"/>
      <c r="O84" s="17"/>
      <c r="P84" s="17"/>
      <c r="Q84" s="17"/>
      <c r="R84" s="52"/>
      <c r="S84" s="20">
        <f t="shared" si="28"/>
        <v>0</v>
      </c>
      <c r="T84" s="53">
        <f t="shared" si="29"/>
        <v>0</v>
      </c>
      <c r="U84" s="148"/>
      <c r="V84" s="142"/>
    </row>
    <row r="85" spans="1:22" s="3" customFormat="1" ht="17.25" hidden="1" customHeight="1">
      <c r="A85" s="11" t="s">
        <v>201</v>
      </c>
      <c r="B85" s="5"/>
      <c r="C85" s="2"/>
      <c r="D85" s="2"/>
      <c r="E85" s="78"/>
      <c r="F85" s="9"/>
      <c r="G85" s="80"/>
      <c r="H85" s="9"/>
      <c r="I85" s="9"/>
      <c r="J85" s="9"/>
      <c r="K85" s="20"/>
      <c r="L85" s="52">
        <v>140</v>
      </c>
      <c r="M85" s="17"/>
      <c r="N85" s="17"/>
      <c r="O85" s="17"/>
      <c r="P85" s="17"/>
      <c r="Q85" s="17"/>
      <c r="R85" s="52"/>
      <c r="S85" s="20">
        <f t="shared" si="28"/>
        <v>0</v>
      </c>
      <c r="T85" s="53">
        <f t="shared" si="29"/>
        <v>0</v>
      </c>
      <c r="U85" s="148"/>
      <c r="V85" s="143"/>
    </row>
    <row r="86" spans="1:22" s="3" customFormat="1" ht="17.25" hidden="1" customHeight="1">
      <c r="A86" s="11" t="s">
        <v>202</v>
      </c>
      <c r="B86" s="5"/>
      <c r="C86" s="2"/>
      <c r="D86" s="2"/>
      <c r="E86" s="78"/>
      <c r="F86" s="9"/>
      <c r="G86" s="80"/>
      <c r="H86" s="9"/>
      <c r="I86" s="9"/>
      <c r="J86" s="9"/>
      <c r="K86" s="20"/>
      <c r="L86" s="52"/>
      <c r="M86" s="17"/>
      <c r="N86" s="17"/>
      <c r="O86" s="17"/>
      <c r="P86" s="17"/>
      <c r="Q86" s="17"/>
      <c r="R86" s="52"/>
      <c r="S86" s="20">
        <f t="shared" si="28"/>
        <v>0</v>
      </c>
      <c r="T86" s="53"/>
      <c r="U86" s="149"/>
      <c r="V86" s="62"/>
    </row>
    <row r="87" spans="1:22" s="3" customFormat="1" ht="9" customHeight="1">
      <c r="A87" s="11"/>
      <c r="B87" s="4"/>
      <c r="C87" s="2"/>
      <c r="D87" s="2"/>
      <c r="E87" s="2"/>
      <c r="F87" s="9"/>
      <c r="G87" s="9"/>
      <c r="H87" s="9"/>
      <c r="I87" s="9"/>
      <c r="J87" s="9"/>
      <c r="K87" s="2"/>
      <c r="L87" s="18"/>
      <c r="M87" s="216"/>
      <c r="N87" s="216"/>
      <c r="O87" s="216"/>
      <c r="P87" s="216"/>
      <c r="Q87" s="216"/>
      <c r="R87" s="216"/>
      <c r="S87" s="24"/>
      <c r="T87" s="18"/>
      <c r="U87" s="18"/>
      <c r="V87" s="4"/>
    </row>
    <row r="88" spans="1:22" s="3" customFormat="1" ht="15" customHeight="1" thickBot="1">
      <c r="A88" s="122" t="s">
        <v>1</v>
      </c>
      <c r="B88" s="38" t="s">
        <v>10</v>
      </c>
      <c r="C88" s="38"/>
      <c r="D88" s="179" t="s">
        <v>8</v>
      </c>
      <c r="E88" s="180"/>
      <c r="F88" s="180"/>
      <c r="G88" s="180"/>
      <c r="H88" s="181"/>
      <c r="I88" s="108" t="s">
        <v>206</v>
      </c>
      <c r="J88" s="108" t="s">
        <v>207</v>
      </c>
      <c r="K88" s="39" t="s">
        <v>208</v>
      </c>
      <c r="L88" s="58"/>
      <c r="M88" s="69" t="s">
        <v>94</v>
      </c>
      <c r="N88" s="69" t="s">
        <v>95</v>
      </c>
      <c r="O88" s="69" t="s">
        <v>96</v>
      </c>
      <c r="P88" s="69" t="s">
        <v>97</v>
      </c>
      <c r="Q88" s="69" t="s">
        <v>98</v>
      </c>
      <c r="R88" s="69" t="s">
        <v>99</v>
      </c>
      <c r="S88" s="40">
        <f>S89+S92+S95+S98+S101+S104+S107+S110+S113+S116+S119+S122</f>
        <v>0</v>
      </c>
      <c r="T88" s="41">
        <f>IF(S88&gt;12,(T89+T92+T95+T98+T101+T104+T107+T110+T113+T116+T119+T122)*0.9,IF(S88&gt;8,(T89+T92+T95+T98+T101+T104+T107+T110+T113+T116+T119+T122)*0.95,(T89+T92+T95+T98+T101+T104+T107+T110+T113+T116+T119+T122)))</f>
        <v>0</v>
      </c>
      <c r="U88" s="118">
        <f>U89+U92+U95+U98+U101+U104+U107+U110+U113+U116+U119+U122</f>
        <v>0</v>
      </c>
      <c r="V88" s="38"/>
    </row>
    <row r="89" spans="1:22" s="3" customFormat="1" ht="29.25" customHeight="1" thickTop="1" thickBot="1">
      <c r="A89" s="123" t="s">
        <v>36</v>
      </c>
      <c r="B89" s="26" t="s">
        <v>167</v>
      </c>
      <c r="C89" s="22">
        <f>SUM(B90:C91)</f>
        <v>4</v>
      </c>
      <c r="D89" s="223" t="s">
        <v>249</v>
      </c>
      <c r="E89" s="224"/>
      <c r="F89" s="224"/>
      <c r="G89" s="224"/>
      <c r="H89" s="224"/>
      <c r="I89" s="224"/>
      <c r="J89" s="224"/>
      <c r="K89" s="225"/>
      <c r="L89" s="17"/>
      <c r="M89" s="68"/>
      <c r="N89" s="68"/>
      <c r="O89" s="68"/>
      <c r="P89" s="68"/>
      <c r="Q89" s="68"/>
      <c r="R89" s="68"/>
      <c r="S89" s="89">
        <f>SUM(S90:S91)</f>
        <v>0</v>
      </c>
      <c r="T89" s="91">
        <f>(T90+T91)-IF(COUNTA(M90:M91)=4,(L90+L91)*0.05,0)-IF(COUNTA(N90:N91)=4,(L90+L91)*0.05,0)-IF(COUNTA(O90:O91)=4,(L90+L91)*0.05,0)-IF(COUNTA(P90:P91)=4,(L90+L91)*0.05,0)-IF(COUNTA(Q90:Q91)=4,(L90+L91)*0.05,0)-IF(COUNTA(R90:R91)=4,(L90+L91)*0.05,0)</f>
        <v>0</v>
      </c>
      <c r="U89" s="162" t="str">
        <f>IF(S89&gt;=8,"4",IF(S89&gt;=6,"3",IF(S89&gt;=4,"2",IF(S89&gt;=2,"1","0"))))</f>
        <v>0</v>
      </c>
      <c r="V89" s="4"/>
    </row>
    <row r="90" spans="1:22" s="3" customFormat="1" ht="17.25" hidden="1" customHeight="1" thickTop="1">
      <c r="A90" s="11" t="s">
        <v>130</v>
      </c>
      <c r="B90" s="6"/>
      <c r="C90" s="12">
        <v>4</v>
      </c>
      <c r="D90" s="12"/>
      <c r="E90" s="78"/>
      <c r="F90" s="9"/>
      <c r="G90" s="80"/>
      <c r="H90" s="9"/>
      <c r="I90" s="93"/>
      <c r="J90" s="93"/>
      <c r="K90" s="97"/>
      <c r="L90" s="52"/>
      <c r="M90" s="17"/>
      <c r="N90" s="17"/>
      <c r="O90" s="17"/>
      <c r="P90" s="17"/>
      <c r="Q90" s="17"/>
      <c r="R90" s="52"/>
      <c r="S90" s="20">
        <f t="shared" ref="S90:S91" si="30">COUNTA(M90:R90)</f>
        <v>0</v>
      </c>
      <c r="T90" s="53">
        <f t="shared" ref="T90:T124" si="31">IF(S90&gt;1,L90*S90*0.95,L90*S90)</f>
        <v>0</v>
      </c>
      <c r="U90" s="163"/>
      <c r="V90" s="4"/>
    </row>
    <row r="91" spans="1:22" s="3" customFormat="1" ht="17.25" hidden="1" customHeight="1" thickBot="1">
      <c r="A91" s="11" t="s">
        <v>133</v>
      </c>
      <c r="B91" s="6"/>
      <c r="C91" s="12"/>
      <c r="D91" s="12"/>
      <c r="E91" s="78"/>
      <c r="F91" s="9"/>
      <c r="G91" s="80"/>
      <c r="H91" s="9"/>
      <c r="I91" s="93"/>
      <c r="J91" s="93"/>
      <c r="K91" s="97"/>
      <c r="L91" s="52"/>
      <c r="M91" s="17"/>
      <c r="N91" s="17"/>
      <c r="O91" s="17"/>
      <c r="P91" s="17"/>
      <c r="Q91" s="17"/>
      <c r="R91" s="52"/>
      <c r="S91" s="20">
        <f t="shared" si="30"/>
        <v>0</v>
      </c>
      <c r="T91" s="53">
        <f t="shared" si="31"/>
        <v>0</v>
      </c>
      <c r="U91" s="164"/>
      <c r="V91" s="4"/>
    </row>
    <row r="92" spans="1:22" s="3" customFormat="1" ht="29.25" customHeight="1" thickTop="1" thickBot="1">
      <c r="A92" s="123" t="s">
        <v>37</v>
      </c>
      <c r="B92" s="228" t="s">
        <v>238</v>
      </c>
      <c r="C92" s="22"/>
      <c r="D92" s="23"/>
      <c r="E92" s="78"/>
      <c r="F92" s="9"/>
      <c r="G92" s="80"/>
      <c r="H92" s="9"/>
      <c r="I92" s="9"/>
      <c r="J92" s="9"/>
      <c r="K92" s="17"/>
      <c r="L92" s="17"/>
      <c r="M92" s="68"/>
      <c r="N92" s="68"/>
      <c r="O92" s="68"/>
      <c r="P92" s="68"/>
      <c r="Q92" s="68"/>
      <c r="R92" s="68"/>
      <c r="S92" s="89">
        <f>SUM(S93:S94)</f>
        <v>0</v>
      </c>
      <c r="T92" s="91">
        <f>(T93+T94)-IF(COUNTA(M93:M94)=4,(L93+L94)*0.05,0)-IF(COUNTA(N93:N94)=4,(L93+L94)*0.05,0)-IF(COUNTA(O93:O94)=4,(L93+L94)*0.05,0)-IF(COUNTA(P93:P94)=4,(L93+L94)*0.05,0)-IF(COUNTA(Q93:Q94)=4,(L93+L94)*0.05,0)-IF(COUNTA(R93:R94)=4,(L93+L94)*0.05,0)</f>
        <v>0</v>
      </c>
      <c r="U92" s="162" t="str">
        <f t="shared" ref="U92" si="32">IF(S92&gt;=8,"4",IF(S92&gt;=6,"3",IF(S92&gt;=4,"2",IF(S92&gt;=2,"1","0"))))</f>
        <v>0</v>
      </c>
      <c r="V92" s="4"/>
    </row>
    <row r="93" spans="1:22" s="3" customFormat="1" ht="18" customHeight="1" thickTop="1" thickBot="1">
      <c r="A93" s="11" t="s">
        <v>132</v>
      </c>
      <c r="B93" s="229"/>
      <c r="C93" s="22">
        <v>4</v>
      </c>
      <c r="D93" s="12"/>
      <c r="E93" s="2" t="s">
        <v>109</v>
      </c>
      <c r="F93" s="9"/>
      <c r="G93" s="80" t="s">
        <v>260</v>
      </c>
      <c r="H93" s="81" t="s">
        <v>112</v>
      </c>
      <c r="I93" s="81"/>
      <c r="J93" s="81"/>
      <c r="K93" s="20"/>
      <c r="L93" s="52">
        <v>140</v>
      </c>
      <c r="M93" s="130"/>
      <c r="N93" s="130"/>
      <c r="O93" s="130"/>
      <c r="P93" s="130"/>
      <c r="Q93" s="130"/>
      <c r="R93" s="131"/>
      <c r="S93" s="20">
        <f t="shared" ref="S93:S94" si="33">COUNTA(M93:R93)</f>
        <v>0</v>
      </c>
      <c r="T93" s="53">
        <f t="shared" si="31"/>
        <v>0</v>
      </c>
      <c r="U93" s="163"/>
      <c r="V93" s="4"/>
    </row>
    <row r="94" spans="1:22" s="3" customFormat="1" ht="17.25" hidden="1" customHeight="1" thickBot="1">
      <c r="A94" s="11" t="s">
        <v>131</v>
      </c>
      <c r="B94" s="6"/>
      <c r="C94" s="12"/>
      <c r="D94" s="12"/>
      <c r="E94" s="2" t="s">
        <v>109</v>
      </c>
      <c r="F94" s="9"/>
      <c r="G94" s="80"/>
      <c r="H94" s="81"/>
      <c r="I94" s="81"/>
      <c r="J94" s="81"/>
      <c r="K94" s="20"/>
      <c r="L94" s="52"/>
      <c r="M94" s="17"/>
      <c r="N94" s="17"/>
      <c r="O94" s="17"/>
      <c r="P94" s="17"/>
      <c r="Q94" s="17"/>
      <c r="R94" s="52"/>
      <c r="S94" s="20">
        <f t="shared" si="33"/>
        <v>0</v>
      </c>
      <c r="T94" s="53">
        <f t="shared" si="31"/>
        <v>0</v>
      </c>
      <c r="U94" s="164"/>
      <c r="V94" s="4"/>
    </row>
    <row r="95" spans="1:22" s="3" customFormat="1" ht="29.25" customHeight="1" thickTop="1" thickBot="1">
      <c r="A95" s="123" t="s">
        <v>38</v>
      </c>
      <c r="B95" s="228" t="s">
        <v>237</v>
      </c>
      <c r="C95" s="22"/>
      <c r="D95" s="23"/>
      <c r="E95" s="78"/>
      <c r="F95" s="9"/>
      <c r="G95" s="80"/>
      <c r="H95" s="9"/>
      <c r="I95" s="9"/>
      <c r="J95" s="9"/>
      <c r="K95" s="17"/>
      <c r="L95" s="17"/>
      <c r="M95" s="68"/>
      <c r="N95" s="68"/>
      <c r="O95" s="68"/>
      <c r="P95" s="68"/>
      <c r="Q95" s="68"/>
      <c r="R95" s="68"/>
      <c r="S95" s="89">
        <f>SUM(S96:S97)</f>
        <v>0</v>
      </c>
      <c r="T95" s="91">
        <f>(T96+T97)-IF(COUNTA(M96:M97)=4,(L96+L97)*0.05,0)-IF(COUNTA(N96:N97)=4,(L96+L97)*0.05,0)-IF(COUNTA(O96:O97)=4,(L96+L97)*0.05,0)-IF(COUNTA(P96:P97)=4,(L96+L97)*0.05,0)-IF(COUNTA(Q96:Q97)=4,(L96+L97)*0.05,0)-IF(COUNTA(R96:R97)=4,(L96+L97)*0.05,0)</f>
        <v>0</v>
      </c>
      <c r="U95" s="162" t="str">
        <f t="shared" ref="U95" si="34">IF(S95&gt;=8,"4",IF(S95&gt;=6,"3",IF(S95&gt;=4,"2",IF(S95&gt;=2,"1","0"))))</f>
        <v>0</v>
      </c>
      <c r="V95" s="4"/>
    </row>
    <row r="96" spans="1:22" s="3" customFormat="1" ht="18" customHeight="1" thickTop="1" thickBot="1">
      <c r="A96" s="11" t="s">
        <v>134</v>
      </c>
      <c r="B96" s="229"/>
      <c r="C96" s="22">
        <v>4</v>
      </c>
      <c r="D96" s="12"/>
      <c r="E96" s="2" t="s">
        <v>109</v>
      </c>
      <c r="F96" s="9"/>
      <c r="G96" s="80" t="s">
        <v>261</v>
      </c>
      <c r="H96" s="81" t="s">
        <v>112</v>
      </c>
      <c r="I96" s="165" t="s">
        <v>204</v>
      </c>
      <c r="J96" s="166"/>
      <c r="K96" s="168"/>
      <c r="L96" s="52">
        <v>140</v>
      </c>
      <c r="M96" s="130"/>
      <c r="N96" s="130"/>
      <c r="O96" s="130"/>
      <c r="P96" s="130"/>
      <c r="Q96" s="130"/>
      <c r="R96" s="131"/>
      <c r="S96" s="20">
        <f t="shared" ref="S96:S97" si="35">COUNTA(M96:R96)</f>
        <v>0</v>
      </c>
      <c r="T96" s="53">
        <f t="shared" si="31"/>
        <v>0</v>
      </c>
      <c r="U96" s="163"/>
      <c r="V96" s="4"/>
    </row>
    <row r="97" spans="1:22" s="3" customFormat="1" ht="17.25" hidden="1" customHeight="1" thickBot="1">
      <c r="A97" s="11" t="s">
        <v>135</v>
      </c>
      <c r="B97" s="6"/>
      <c r="C97" s="12"/>
      <c r="D97" s="12"/>
      <c r="E97" s="2"/>
      <c r="F97" s="9"/>
      <c r="G97" s="80"/>
      <c r="H97" s="81"/>
      <c r="I97" s="81"/>
      <c r="J97" s="81"/>
      <c r="K97" s="20"/>
      <c r="L97" s="52"/>
      <c r="M97" s="17"/>
      <c r="N97" s="17"/>
      <c r="O97" s="17"/>
      <c r="P97" s="17"/>
      <c r="Q97" s="17"/>
      <c r="R97" s="52"/>
      <c r="S97" s="20">
        <f t="shared" si="35"/>
        <v>0</v>
      </c>
      <c r="T97" s="53">
        <f t="shared" si="31"/>
        <v>0</v>
      </c>
      <c r="U97" s="164"/>
      <c r="V97" s="4"/>
    </row>
    <row r="98" spans="1:22" s="3" customFormat="1" ht="29.25" customHeight="1" thickTop="1" thickBot="1">
      <c r="A98" s="123" t="s">
        <v>39</v>
      </c>
      <c r="B98" s="226" t="s">
        <v>236</v>
      </c>
      <c r="C98" s="22"/>
      <c r="D98" s="22"/>
      <c r="E98" s="78"/>
      <c r="F98" s="9"/>
      <c r="G98" s="80"/>
      <c r="H98" s="9"/>
      <c r="I98" s="9"/>
      <c r="J98" s="9"/>
      <c r="K98" s="17"/>
      <c r="L98" s="17"/>
      <c r="M98" s="150"/>
      <c r="N98" s="151"/>
      <c r="O98" s="151"/>
      <c r="P98" s="151"/>
      <c r="Q98" s="151"/>
      <c r="R98" s="152"/>
      <c r="S98" s="89">
        <f>SUM(S99:S100)</f>
        <v>0</v>
      </c>
      <c r="T98" s="91">
        <f>(T99+T100)-IF(COUNTA(M99:M100)=4,(L99+L100)*0.05,0)-IF(COUNTA(N99:N100)=4,(L99+L100)*0.05,0)-IF(COUNTA(O99:O100)=4,(L99+L100)*0.05,0)-IF(COUNTA(P99:P100)=4,(L99+L100)*0.05,0)-IF(COUNTA(Q99:Q100)=4,(L99+L100)*0.05,0)-IF(COUNTA(R99:R100)=4,(L99+L100)*0.05,0)</f>
        <v>0</v>
      </c>
      <c r="U98" s="162" t="str">
        <f t="shared" ref="U98" si="36">IF(S98&gt;=8,"4",IF(S98&gt;=6,"3",IF(S98&gt;=4,"2",IF(S98&gt;=2,"1","0"))))</f>
        <v>0</v>
      </c>
      <c r="V98" s="141"/>
    </row>
    <row r="99" spans="1:22" s="3" customFormat="1" ht="18" customHeight="1" thickTop="1" thickBot="1">
      <c r="A99" s="11" t="s">
        <v>40</v>
      </c>
      <c r="B99" s="227"/>
      <c r="C99" s="22">
        <v>4</v>
      </c>
      <c r="D99" s="12"/>
      <c r="E99" s="2" t="s">
        <v>109</v>
      </c>
      <c r="F99" s="9"/>
      <c r="G99" s="80" t="s">
        <v>262</v>
      </c>
      <c r="H99" s="81" t="s">
        <v>112</v>
      </c>
      <c r="I99" s="165" t="s">
        <v>204</v>
      </c>
      <c r="J99" s="166"/>
      <c r="K99" s="168"/>
      <c r="L99" s="52">
        <v>140</v>
      </c>
      <c r="M99" s="130"/>
      <c r="N99" s="130"/>
      <c r="O99" s="130"/>
      <c r="P99" s="130"/>
      <c r="Q99" s="130"/>
      <c r="R99" s="131"/>
      <c r="S99" s="20">
        <f t="shared" ref="S99:S100" si="37">COUNTA(M99:R99)</f>
        <v>0</v>
      </c>
      <c r="T99" s="53">
        <f t="shared" si="31"/>
        <v>0</v>
      </c>
      <c r="U99" s="163"/>
      <c r="V99" s="142"/>
    </row>
    <row r="100" spans="1:22" s="3" customFormat="1" ht="17.25" hidden="1" customHeight="1" thickBot="1">
      <c r="A100" s="11" t="s">
        <v>41</v>
      </c>
      <c r="B100" s="6"/>
      <c r="C100" s="12"/>
      <c r="D100" s="12"/>
      <c r="E100" s="2" t="s">
        <v>109</v>
      </c>
      <c r="F100" s="9"/>
      <c r="G100" s="80"/>
      <c r="H100" s="81"/>
      <c r="I100" s="81"/>
      <c r="J100" s="81"/>
      <c r="K100" s="20"/>
      <c r="L100" s="52"/>
      <c r="M100" s="17"/>
      <c r="N100" s="17"/>
      <c r="O100" s="17"/>
      <c r="P100" s="17"/>
      <c r="Q100" s="17"/>
      <c r="R100" s="52"/>
      <c r="S100" s="20">
        <f t="shared" si="37"/>
        <v>0</v>
      </c>
      <c r="T100" s="53">
        <f t="shared" si="31"/>
        <v>0</v>
      </c>
      <c r="U100" s="164"/>
      <c r="V100" s="143"/>
    </row>
    <row r="101" spans="1:22" s="3" customFormat="1" ht="29.25" customHeight="1" thickTop="1" thickBot="1">
      <c r="A101" s="123" t="s">
        <v>42</v>
      </c>
      <c r="B101" s="217" t="s">
        <v>235</v>
      </c>
      <c r="C101" s="22"/>
      <c r="D101" s="211" t="s">
        <v>165</v>
      </c>
      <c r="E101" s="78"/>
      <c r="F101" s="9"/>
      <c r="G101" s="80"/>
      <c r="H101" s="9"/>
      <c r="I101" s="9"/>
      <c r="J101" s="9"/>
      <c r="K101" s="17"/>
      <c r="L101" s="17"/>
      <c r="M101" s="219"/>
      <c r="N101" s="220"/>
      <c r="O101" s="220"/>
      <c r="P101" s="220"/>
      <c r="Q101" s="220"/>
      <c r="R101" s="221"/>
      <c r="S101" s="89">
        <f>SUM(S102:S103)</f>
        <v>0</v>
      </c>
      <c r="T101" s="91">
        <f>(T102+T103)-IF(COUNTA(M102:M103)=4,(L102+L103)*0.05,0)-IF(COUNTA(N102:N103)=4,(L102+L103)*0.05,0)-IF(COUNTA(O102:O103)=4,(L102+L103)*0.05,0)-IF(COUNTA(P102:P103)=4,(L102+L103)*0.05,0)-IF(COUNTA(Q102:Q103)=4,(L102+L103)*0.05,0)-IF(COUNTA(R102:R103)=4,(L102+L103)*0.05,0)</f>
        <v>0</v>
      </c>
      <c r="U101" s="162" t="str">
        <f t="shared" ref="U101" si="38">IF(S101&gt;=8,"4",IF(S101&gt;=6,"3",IF(S101&gt;=4,"2",IF(S101&gt;=2,"1","0"))))</f>
        <v>0</v>
      </c>
      <c r="V101" s="141"/>
    </row>
    <row r="102" spans="1:22" s="3" customFormat="1" ht="18" customHeight="1" thickTop="1" thickBot="1">
      <c r="A102" s="11" t="s">
        <v>43</v>
      </c>
      <c r="B102" s="218"/>
      <c r="C102" s="22">
        <v>4</v>
      </c>
      <c r="D102" s="222"/>
      <c r="E102" s="2" t="s">
        <v>166</v>
      </c>
      <c r="F102" s="9"/>
      <c r="G102" s="80" t="s">
        <v>212</v>
      </c>
      <c r="H102" s="81" t="s">
        <v>112</v>
      </c>
      <c r="I102" s="165" t="s">
        <v>204</v>
      </c>
      <c r="J102" s="166"/>
      <c r="K102" s="168"/>
      <c r="L102" s="52">
        <v>140</v>
      </c>
      <c r="M102" s="130"/>
      <c r="N102" s="130"/>
      <c r="O102" s="130"/>
      <c r="P102" s="130"/>
      <c r="Q102" s="130"/>
      <c r="R102" s="131"/>
      <c r="S102" s="20">
        <f t="shared" ref="S102:S103" si="39">COUNTA(M102:R102)</f>
        <v>0</v>
      </c>
      <c r="T102" s="53">
        <f t="shared" si="31"/>
        <v>0</v>
      </c>
      <c r="U102" s="163"/>
      <c r="V102" s="142"/>
    </row>
    <row r="103" spans="1:22" s="3" customFormat="1" ht="18" hidden="1" customHeight="1" thickBot="1">
      <c r="A103" s="11" t="s">
        <v>44</v>
      </c>
      <c r="B103" s="5"/>
      <c r="C103" s="12"/>
      <c r="D103" s="212"/>
      <c r="E103" s="2" t="s">
        <v>166</v>
      </c>
      <c r="F103" s="9"/>
      <c r="G103" s="80"/>
      <c r="H103" s="81"/>
      <c r="I103" s="165"/>
      <c r="J103" s="166"/>
      <c r="K103" s="168"/>
      <c r="L103" s="52"/>
      <c r="M103" s="17"/>
      <c r="N103" s="17"/>
      <c r="O103" s="17"/>
      <c r="P103" s="17"/>
      <c r="Q103" s="17"/>
      <c r="R103" s="52"/>
      <c r="S103" s="20">
        <f t="shared" si="39"/>
        <v>0</v>
      </c>
      <c r="T103" s="53">
        <f t="shared" si="31"/>
        <v>0</v>
      </c>
      <c r="U103" s="164"/>
      <c r="V103" s="143"/>
    </row>
    <row r="104" spans="1:22" s="3" customFormat="1" ht="29.25" customHeight="1" thickTop="1" thickBot="1">
      <c r="A104" s="123" t="s">
        <v>86</v>
      </c>
      <c r="B104" s="217" t="s">
        <v>239</v>
      </c>
      <c r="C104" s="22"/>
      <c r="D104" s="211" t="s">
        <v>165</v>
      </c>
      <c r="E104" s="78"/>
      <c r="F104" s="9"/>
      <c r="G104" s="80"/>
      <c r="H104" s="9"/>
      <c r="I104" s="9"/>
      <c r="J104" s="9"/>
      <c r="K104" s="17"/>
      <c r="L104" s="17"/>
      <c r="M104" s="165"/>
      <c r="N104" s="166"/>
      <c r="O104" s="166"/>
      <c r="P104" s="166"/>
      <c r="Q104" s="166"/>
      <c r="R104" s="167"/>
      <c r="S104" s="89">
        <f>SUM(S105:S106)</f>
        <v>0</v>
      </c>
      <c r="T104" s="91">
        <f>(T105+T106)-IF(COUNTA(M105:M106)=4,(L105+L106)*0.05,0)-IF(COUNTA(N105:N106)=4,(L105+L106)*0.05,0)-IF(COUNTA(O105:O106)=4,(L105+L106)*0.05,0)-IF(COUNTA(P105:P106)=4,(L105+L106)*0.05,0)-IF(COUNTA(Q105:Q106)=4,(L105+L106)*0.05,0)-IF(COUNTA(R105:R106)=4,(L105+L106)*0.05,0)</f>
        <v>0</v>
      </c>
      <c r="U104" s="162" t="str">
        <f t="shared" ref="U104" si="40">IF(S104&gt;=8,"4",IF(S104&gt;=6,"3",IF(S104&gt;=4,"2",IF(S104&gt;=2,"1","0"))))</f>
        <v>0</v>
      </c>
      <c r="V104" s="4"/>
    </row>
    <row r="105" spans="1:22" s="3" customFormat="1" ht="18" customHeight="1" thickTop="1" thickBot="1">
      <c r="A105" s="11" t="s">
        <v>136</v>
      </c>
      <c r="B105" s="218"/>
      <c r="C105" s="22">
        <v>4</v>
      </c>
      <c r="D105" s="222"/>
      <c r="E105" s="2" t="s">
        <v>166</v>
      </c>
      <c r="F105" s="9"/>
      <c r="G105" s="80" t="s">
        <v>212</v>
      </c>
      <c r="H105" s="81" t="s">
        <v>112</v>
      </c>
      <c r="I105" s="81"/>
      <c r="J105" s="81"/>
      <c r="K105" s="20"/>
      <c r="L105" s="52">
        <v>140</v>
      </c>
      <c r="M105" s="130"/>
      <c r="N105" s="130"/>
      <c r="O105" s="130"/>
      <c r="P105" s="130"/>
      <c r="Q105" s="130"/>
      <c r="R105" s="131"/>
      <c r="S105" s="20">
        <f t="shared" ref="S105:S106" si="41">COUNTA(M105:R105)</f>
        <v>0</v>
      </c>
      <c r="T105" s="53">
        <f t="shared" si="31"/>
        <v>0</v>
      </c>
      <c r="U105" s="163"/>
      <c r="V105" s="4"/>
    </row>
    <row r="106" spans="1:22" s="3" customFormat="1" ht="18" hidden="1" customHeight="1" thickBot="1">
      <c r="A106" s="11" t="s">
        <v>139</v>
      </c>
      <c r="B106" s="5"/>
      <c r="C106" s="12"/>
      <c r="D106" s="212"/>
      <c r="E106" s="2" t="s">
        <v>166</v>
      </c>
      <c r="F106" s="9"/>
      <c r="G106" s="80"/>
      <c r="H106" s="81"/>
      <c r="I106" s="81"/>
      <c r="J106" s="81"/>
      <c r="K106" s="20"/>
      <c r="L106" s="52"/>
      <c r="M106" s="17"/>
      <c r="N106" s="17"/>
      <c r="O106" s="17"/>
      <c r="P106" s="17"/>
      <c r="Q106" s="17"/>
      <c r="R106" s="52"/>
      <c r="S106" s="20">
        <f t="shared" si="41"/>
        <v>0</v>
      </c>
      <c r="T106" s="53">
        <f t="shared" si="31"/>
        <v>0</v>
      </c>
      <c r="U106" s="164"/>
      <c r="V106" s="4"/>
    </row>
    <row r="107" spans="1:22" s="3" customFormat="1" ht="29.25" customHeight="1" thickTop="1" thickBot="1">
      <c r="A107" s="123" t="s">
        <v>87</v>
      </c>
      <c r="B107" s="217" t="s">
        <v>240</v>
      </c>
      <c r="C107" s="22"/>
      <c r="D107" s="12"/>
      <c r="E107" s="78"/>
      <c r="F107" s="9"/>
      <c r="G107" s="80"/>
      <c r="H107" s="9"/>
      <c r="I107" s="9"/>
      <c r="J107" s="9"/>
      <c r="K107" s="17"/>
      <c r="L107" s="17"/>
      <c r="M107" s="165"/>
      <c r="N107" s="166"/>
      <c r="O107" s="166"/>
      <c r="P107" s="166"/>
      <c r="Q107" s="166"/>
      <c r="R107" s="167"/>
      <c r="S107" s="89">
        <f>SUM(S108:S109)</f>
        <v>0</v>
      </c>
      <c r="T107" s="91">
        <f>(T108+T109)-IF(COUNTA(M108:M109)=4,(L108+L109)*0.05,0)-IF(COUNTA(N108:N109)=4,(L108+L109)*0.05,0)-IF(COUNTA(O108:O109)=4,(L108+L109)*0.05,0)-IF(COUNTA(P108:P109)=4,(L108+L109)*0.05,0)-IF(COUNTA(Q108:Q109)=4,(L108+L109)*0.05,0)-IF(COUNTA(R108:R109)=4,(L108+L109)*0.05,0)</f>
        <v>0</v>
      </c>
      <c r="U107" s="162" t="str">
        <f t="shared" ref="U107" si="42">IF(S107&gt;=8,"4",IF(S107&gt;=6,"3",IF(S107&gt;=4,"2",IF(S107&gt;=2,"1","0"))))</f>
        <v>0</v>
      </c>
      <c r="V107" s="4"/>
    </row>
    <row r="108" spans="1:22" s="3" customFormat="1" ht="18" customHeight="1" thickTop="1" thickBot="1">
      <c r="A108" s="11" t="s">
        <v>138</v>
      </c>
      <c r="B108" s="218"/>
      <c r="C108" s="22">
        <v>4</v>
      </c>
      <c r="D108" s="12"/>
      <c r="E108" s="78"/>
      <c r="F108" s="9"/>
      <c r="G108" s="80" t="s">
        <v>169</v>
      </c>
      <c r="H108" s="81" t="s">
        <v>112</v>
      </c>
      <c r="I108" s="81"/>
      <c r="J108" s="81"/>
      <c r="K108" s="20"/>
      <c r="L108" s="52">
        <v>140</v>
      </c>
      <c r="M108" s="130"/>
      <c r="N108" s="130"/>
      <c r="O108" s="130"/>
      <c r="P108" s="130"/>
      <c r="Q108" s="130"/>
      <c r="R108" s="131"/>
      <c r="S108" s="20">
        <f t="shared" ref="S108:S109" si="43">COUNTA(M108:R108)</f>
        <v>0</v>
      </c>
      <c r="T108" s="53">
        <f t="shared" si="31"/>
        <v>0</v>
      </c>
      <c r="U108" s="163"/>
      <c r="V108" s="4"/>
    </row>
    <row r="109" spans="1:22" s="3" customFormat="1" ht="17.25" hidden="1" customHeight="1" thickBot="1">
      <c r="A109" s="11" t="s">
        <v>137</v>
      </c>
      <c r="B109" s="6"/>
      <c r="C109" s="12"/>
      <c r="D109" s="12"/>
      <c r="E109" s="78"/>
      <c r="F109" s="9"/>
      <c r="G109" s="80"/>
      <c r="H109" s="9"/>
      <c r="I109" s="9"/>
      <c r="J109" s="9"/>
      <c r="K109" s="20"/>
      <c r="L109" s="52"/>
      <c r="M109" s="17"/>
      <c r="N109" s="17"/>
      <c r="O109" s="17"/>
      <c r="P109" s="17"/>
      <c r="Q109" s="17"/>
      <c r="R109" s="52"/>
      <c r="S109" s="20">
        <f t="shared" si="43"/>
        <v>0</v>
      </c>
      <c r="T109" s="53">
        <f t="shared" si="31"/>
        <v>0</v>
      </c>
      <c r="U109" s="164"/>
      <c r="V109" s="4"/>
    </row>
    <row r="110" spans="1:22" s="3" customFormat="1" ht="29.25" customHeight="1" thickTop="1" thickBot="1">
      <c r="A110" s="123" t="s">
        <v>173</v>
      </c>
      <c r="B110" s="136" t="s">
        <v>241</v>
      </c>
      <c r="C110" s="22"/>
      <c r="D110" s="211" t="s">
        <v>168</v>
      </c>
      <c r="E110" s="2"/>
      <c r="F110" s="9"/>
      <c r="G110" s="80"/>
      <c r="H110" s="9"/>
      <c r="I110" s="9"/>
      <c r="J110" s="9"/>
      <c r="K110" s="17"/>
      <c r="L110" s="17"/>
      <c r="M110" s="165"/>
      <c r="N110" s="166"/>
      <c r="O110" s="166"/>
      <c r="P110" s="166"/>
      <c r="Q110" s="166"/>
      <c r="R110" s="167"/>
      <c r="S110" s="89">
        <f>SUM(S111:S112)</f>
        <v>0</v>
      </c>
      <c r="T110" s="91">
        <f>(T111+T112)-IF(COUNTA(M111:M112)=4,(L111+L112)*0.05,0)-IF(COUNTA(N111:N112)=4,(L111+L112)*0.05,0)-IF(COUNTA(O111:O112)=4,(L111+L112)*0.05,0)-IF(COUNTA(P111:P112)=4,(L111+L112)*0.05,0)-IF(COUNTA(Q111:Q112)=4,(L111+L112)*0.05,0)-IF(COUNTA(R111:R112)=4,(L111+L112)*0.05,0)</f>
        <v>0</v>
      </c>
      <c r="U110" s="162" t="str">
        <f t="shared" ref="U110" si="44">IF(S110&gt;=8,"4",IF(S110&gt;=6,"3",IF(S110&gt;=4,"2",IF(S110&gt;=2,"1","0"))))</f>
        <v>0</v>
      </c>
      <c r="V110" s="4"/>
    </row>
    <row r="111" spans="1:22" s="3" customFormat="1" ht="18" customHeight="1" thickTop="1" thickBot="1">
      <c r="A111" s="11" t="s">
        <v>174</v>
      </c>
      <c r="B111" s="137"/>
      <c r="C111" s="22">
        <v>4</v>
      </c>
      <c r="D111" s="212"/>
      <c r="E111" s="2" t="s">
        <v>109</v>
      </c>
      <c r="F111" s="9"/>
      <c r="G111" s="80" t="s">
        <v>170</v>
      </c>
      <c r="H111" s="81" t="s">
        <v>112</v>
      </c>
      <c r="I111" s="81"/>
      <c r="J111" s="81"/>
      <c r="K111" s="20"/>
      <c r="L111" s="52">
        <v>140</v>
      </c>
      <c r="M111" s="130"/>
      <c r="N111" s="130"/>
      <c r="O111" s="130"/>
      <c r="P111" s="130"/>
      <c r="Q111" s="130"/>
      <c r="R111" s="131"/>
      <c r="S111" s="20">
        <f t="shared" ref="S111:S112" si="45">COUNTA(M111:R111)</f>
        <v>0</v>
      </c>
      <c r="T111" s="53">
        <f t="shared" si="31"/>
        <v>0</v>
      </c>
      <c r="U111" s="163"/>
      <c r="V111" s="4"/>
    </row>
    <row r="112" spans="1:22" s="3" customFormat="1" ht="17.25" hidden="1" customHeight="1" thickBot="1">
      <c r="A112" s="11" t="s">
        <v>175</v>
      </c>
      <c r="B112" s="6"/>
      <c r="C112" s="12"/>
      <c r="D112" s="12"/>
      <c r="E112" s="2"/>
      <c r="F112" s="9"/>
      <c r="G112" s="80"/>
      <c r="H112" s="80"/>
      <c r="I112" s="80"/>
      <c r="J112" s="80"/>
      <c r="K112" s="20"/>
      <c r="L112" s="52"/>
      <c r="M112" s="17"/>
      <c r="N112" s="17"/>
      <c r="O112" s="17"/>
      <c r="P112" s="17"/>
      <c r="Q112" s="17"/>
      <c r="R112" s="52"/>
      <c r="S112" s="20">
        <f t="shared" si="45"/>
        <v>0</v>
      </c>
      <c r="T112" s="53">
        <f t="shared" si="31"/>
        <v>0</v>
      </c>
      <c r="U112" s="164"/>
      <c r="V112" s="4"/>
    </row>
    <row r="113" spans="1:22" s="3" customFormat="1" ht="29.25" customHeight="1" thickTop="1" thickBot="1">
      <c r="A113" s="123" t="s">
        <v>176</v>
      </c>
      <c r="B113" s="136" t="s">
        <v>242</v>
      </c>
      <c r="C113" s="22"/>
      <c r="D113" s="12"/>
      <c r="E113" s="78"/>
      <c r="F113" s="9"/>
      <c r="G113" s="80"/>
      <c r="H113" s="81"/>
      <c r="I113" s="81"/>
      <c r="J113" s="81"/>
      <c r="K113" s="17"/>
      <c r="L113" s="17"/>
      <c r="M113" s="165"/>
      <c r="N113" s="166"/>
      <c r="O113" s="166"/>
      <c r="P113" s="166"/>
      <c r="Q113" s="166"/>
      <c r="R113" s="167"/>
      <c r="S113" s="89">
        <f>SUM(S114:S115)</f>
        <v>0</v>
      </c>
      <c r="T113" s="91">
        <f>(T114+T115)-IF(COUNTA(M114:M115)=4,(L114+L115)*0.05,0)-IF(COUNTA(N114:N115)=4,(L114+L115)*0.05,0)-IF(COUNTA(O114:O115)=4,(L114+L115)*0.05,0)-IF(COUNTA(P114:P115)=4,(L114+L115)*0.05,0)-IF(COUNTA(Q114:Q115)=4,(L114+L115)*0.05,0)-IF(COUNTA(R114:R115)=4,(L114+L115)*0.05,0)</f>
        <v>0</v>
      </c>
      <c r="U113" s="162" t="str">
        <f t="shared" ref="U113" si="46">IF(S113&gt;=8,"4",IF(S113&gt;=6,"3",IF(S113&gt;=4,"2",IF(S113&gt;=2,"1","0"))))</f>
        <v>0</v>
      </c>
      <c r="V113" s="4"/>
    </row>
    <row r="114" spans="1:22" s="3" customFormat="1" ht="18" customHeight="1" thickTop="1" thickBot="1">
      <c r="A114" s="11" t="s">
        <v>177</v>
      </c>
      <c r="B114" s="137"/>
      <c r="C114" s="22">
        <v>4</v>
      </c>
      <c r="D114" s="12"/>
      <c r="E114" s="2" t="s">
        <v>109</v>
      </c>
      <c r="F114" s="9"/>
      <c r="G114" s="80" t="s">
        <v>171</v>
      </c>
      <c r="H114" s="81" t="s">
        <v>112</v>
      </c>
      <c r="I114" s="81"/>
      <c r="J114" s="81"/>
      <c r="K114" s="20"/>
      <c r="L114" s="52">
        <v>140</v>
      </c>
      <c r="M114" s="130"/>
      <c r="N114" s="130"/>
      <c r="O114" s="130"/>
      <c r="P114" s="130"/>
      <c r="Q114" s="130"/>
      <c r="R114" s="131"/>
      <c r="S114" s="20">
        <f t="shared" ref="S114:S115" si="47">COUNTA(M114:R114)</f>
        <v>0</v>
      </c>
      <c r="T114" s="53">
        <f t="shared" si="31"/>
        <v>0</v>
      </c>
      <c r="U114" s="163"/>
      <c r="V114" s="4"/>
    </row>
    <row r="115" spans="1:22" s="3" customFormat="1" ht="17.25" hidden="1" customHeight="1" thickBot="1">
      <c r="A115" s="11" t="s">
        <v>178</v>
      </c>
      <c r="B115" s="6"/>
      <c r="C115" s="12"/>
      <c r="D115" s="12"/>
      <c r="E115" s="78"/>
      <c r="F115" s="9"/>
      <c r="G115" s="80"/>
      <c r="H115" s="80"/>
      <c r="I115" s="80"/>
      <c r="J115" s="80"/>
      <c r="K115" s="20"/>
      <c r="L115" s="52"/>
      <c r="M115" s="17"/>
      <c r="N115" s="17"/>
      <c r="O115" s="17"/>
      <c r="P115" s="17"/>
      <c r="Q115" s="17"/>
      <c r="R115" s="52"/>
      <c r="S115" s="20">
        <f t="shared" si="47"/>
        <v>0</v>
      </c>
      <c r="T115" s="53">
        <f t="shared" si="31"/>
        <v>0</v>
      </c>
      <c r="U115" s="164"/>
      <c r="V115" s="4"/>
    </row>
    <row r="116" spans="1:22" s="3" customFormat="1" ht="29.25" customHeight="1" thickTop="1" thickBot="1">
      <c r="A116" s="123" t="s">
        <v>179</v>
      </c>
      <c r="B116" s="136" t="s">
        <v>243</v>
      </c>
      <c r="C116" s="22"/>
      <c r="D116" s="12"/>
      <c r="E116" s="78"/>
      <c r="F116" s="9"/>
      <c r="G116" s="80"/>
      <c r="H116" s="80"/>
      <c r="I116" s="80"/>
      <c r="J116" s="80"/>
      <c r="K116" s="17"/>
      <c r="L116" s="17"/>
      <c r="M116" s="165"/>
      <c r="N116" s="166"/>
      <c r="O116" s="166"/>
      <c r="P116" s="166"/>
      <c r="Q116" s="166"/>
      <c r="R116" s="167"/>
      <c r="S116" s="89">
        <f>SUM(S117:S118)</f>
        <v>0</v>
      </c>
      <c r="T116" s="91">
        <f>(T117+T118)-IF(COUNTA(M117:M118)=4,(L117+L118)*0.05,0)-IF(COUNTA(N117:N118)=4,(L117+L118)*0.05,0)-IF(COUNTA(O117:O118)=4,(L117+L118)*0.05,0)-IF(COUNTA(P117:P118)=4,(L117+L118)*0.05,0)-IF(COUNTA(Q117:Q118)=4,(L117+L118)*0.05,0)-IF(COUNTA(R117:R118)=4,(L117+L118)*0.05,0)</f>
        <v>0</v>
      </c>
      <c r="U116" s="162" t="str">
        <f t="shared" ref="U116" si="48">IF(S116&gt;=8,"4",IF(S116&gt;=6,"3",IF(S116&gt;=4,"2",IF(S116&gt;=2,"1","0"))))</f>
        <v>0</v>
      </c>
      <c r="V116" s="4"/>
    </row>
    <row r="117" spans="1:22" s="3" customFormat="1" ht="18" customHeight="1" thickTop="1">
      <c r="A117" s="11" t="s">
        <v>180</v>
      </c>
      <c r="B117" s="137"/>
      <c r="C117" s="22">
        <v>4</v>
      </c>
      <c r="D117" s="12"/>
      <c r="E117" s="2" t="s">
        <v>109</v>
      </c>
      <c r="F117" s="9"/>
      <c r="G117" s="119" t="s">
        <v>172</v>
      </c>
      <c r="H117" s="81" t="s">
        <v>112</v>
      </c>
      <c r="I117" s="80"/>
      <c r="J117" s="80"/>
      <c r="K117" s="20"/>
      <c r="L117" s="52">
        <v>140</v>
      </c>
      <c r="M117" s="130"/>
      <c r="N117" s="130"/>
      <c r="O117" s="130"/>
      <c r="P117" s="130"/>
      <c r="Q117" s="130"/>
      <c r="R117" s="131"/>
      <c r="S117" s="20">
        <f t="shared" ref="S117:S118" si="49">COUNTA(M117:R117)</f>
        <v>0</v>
      </c>
      <c r="T117" s="53">
        <f t="shared" si="31"/>
        <v>0</v>
      </c>
      <c r="U117" s="163"/>
      <c r="V117" s="4"/>
    </row>
    <row r="118" spans="1:22" s="3" customFormat="1" ht="18" hidden="1" customHeight="1" thickBot="1">
      <c r="A118" s="11" t="s">
        <v>181</v>
      </c>
      <c r="B118" s="6"/>
      <c r="C118" s="12"/>
      <c r="D118" s="12"/>
      <c r="E118" s="2" t="s">
        <v>109</v>
      </c>
      <c r="F118" s="9"/>
      <c r="G118" s="80"/>
      <c r="H118" s="81"/>
      <c r="I118" s="81"/>
      <c r="J118" s="81"/>
      <c r="K118" s="20"/>
      <c r="L118" s="52"/>
      <c r="M118" s="17"/>
      <c r="N118" s="17"/>
      <c r="O118" s="17"/>
      <c r="P118" s="17"/>
      <c r="Q118" s="17"/>
      <c r="R118" s="52"/>
      <c r="S118" s="20">
        <f t="shared" si="49"/>
        <v>0</v>
      </c>
      <c r="T118" s="53">
        <f t="shared" si="31"/>
        <v>0</v>
      </c>
      <c r="U118" s="164"/>
      <c r="V118" s="4"/>
    </row>
    <row r="119" spans="1:22" s="3" customFormat="1" ht="29.25" hidden="1" customHeight="1" thickTop="1" thickBot="1">
      <c r="A119" s="124" t="s">
        <v>182</v>
      </c>
      <c r="B119" s="6"/>
      <c r="C119" s="22">
        <f>SUM(B120:C121)</f>
        <v>0</v>
      </c>
      <c r="D119" s="12"/>
      <c r="E119" s="78"/>
      <c r="F119" s="9"/>
      <c r="G119" s="80"/>
      <c r="H119" s="80"/>
      <c r="I119" s="106"/>
      <c r="J119" s="106"/>
      <c r="K119" s="89">
        <f>SUM(K120:K121)</f>
        <v>0</v>
      </c>
      <c r="L119" s="17"/>
      <c r="M119" s="165"/>
      <c r="N119" s="166"/>
      <c r="O119" s="166"/>
      <c r="P119" s="166"/>
      <c r="Q119" s="166"/>
      <c r="R119" s="167"/>
      <c r="S119" s="89">
        <f>SUM(S120:S121)</f>
        <v>0</v>
      </c>
      <c r="T119" s="91">
        <f>(T120+T121)-IF(COUNTA(M120:M121)=4,(L120+L121)*0.05,0)-IF(COUNTA(N120:N121)=4,(L120+L121)*0.05,0)-IF(COUNTA(O120:O121)=4,(L120+L121)*0.05,0)-IF(COUNTA(P120:P121)=4,(L120+L121)*0.05,0)-IF(COUNTA(Q120:Q121)=4,(L120+L121)*0.05,0)-IF(COUNTA(R120:R121)=4,(L120+L121)*0.05,0)</f>
        <v>0</v>
      </c>
      <c r="U119" s="159" t="str">
        <f>IF(S119&gt;=8,"4",IF(S119&gt;=6,"3",IF(S119&gt;=4,"2",IF(S119&gt;=2,"1","0"))))</f>
        <v>0</v>
      </c>
      <c r="V119" s="4"/>
    </row>
    <row r="120" spans="1:22" s="3" customFormat="1" ht="17.25" hidden="1" customHeight="1" thickTop="1">
      <c r="A120" s="11" t="s">
        <v>183</v>
      </c>
      <c r="B120" s="6"/>
      <c r="C120" s="12"/>
      <c r="D120" s="12"/>
      <c r="E120" s="78"/>
      <c r="F120" s="9"/>
      <c r="G120" s="80"/>
      <c r="H120" s="80"/>
      <c r="I120" s="80"/>
      <c r="J120" s="80"/>
      <c r="K120" s="20"/>
      <c r="L120" s="52">
        <v>100</v>
      </c>
      <c r="M120" s="17"/>
      <c r="N120" s="17"/>
      <c r="O120" s="17"/>
      <c r="P120" s="17"/>
      <c r="Q120" s="17"/>
      <c r="R120" s="52"/>
      <c r="S120" s="20">
        <f t="shared" ref="S120:S121" si="50">COUNTA(M120:R120)</f>
        <v>0</v>
      </c>
      <c r="T120" s="53">
        <f t="shared" si="31"/>
        <v>0</v>
      </c>
      <c r="U120" s="160"/>
      <c r="V120" s="4"/>
    </row>
    <row r="121" spans="1:22" s="3" customFormat="1" ht="17.25" hidden="1" customHeight="1" thickBot="1">
      <c r="A121" s="11" t="s">
        <v>184</v>
      </c>
      <c r="B121" s="6"/>
      <c r="C121" s="12"/>
      <c r="D121" s="12"/>
      <c r="E121" s="78"/>
      <c r="F121" s="9"/>
      <c r="G121" s="80"/>
      <c r="H121" s="80"/>
      <c r="I121" s="80"/>
      <c r="J121" s="80"/>
      <c r="K121" s="20"/>
      <c r="L121" s="52">
        <v>100</v>
      </c>
      <c r="M121" s="17"/>
      <c r="N121" s="17"/>
      <c r="O121" s="17"/>
      <c r="P121" s="17"/>
      <c r="Q121" s="17"/>
      <c r="R121" s="52"/>
      <c r="S121" s="20">
        <f t="shared" si="50"/>
        <v>0</v>
      </c>
      <c r="T121" s="53">
        <f t="shared" si="31"/>
        <v>0</v>
      </c>
      <c r="U121" s="161"/>
      <c r="V121" s="4"/>
    </row>
    <row r="122" spans="1:22" s="3" customFormat="1" ht="29.25" hidden="1" customHeight="1" thickTop="1" thickBot="1">
      <c r="A122" s="124" t="s">
        <v>185</v>
      </c>
      <c r="B122" s="6"/>
      <c r="C122" s="22">
        <f>SUM(B123:C124)</f>
        <v>0</v>
      </c>
      <c r="D122" s="12"/>
      <c r="E122" s="78"/>
      <c r="F122" s="9"/>
      <c r="G122" s="80"/>
      <c r="H122" s="80"/>
      <c r="I122" s="106"/>
      <c r="J122" s="106"/>
      <c r="K122" s="89">
        <f>SUM(K123:K124)</f>
        <v>0</v>
      </c>
      <c r="L122" s="17"/>
      <c r="M122" s="165"/>
      <c r="N122" s="166"/>
      <c r="O122" s="166"/>
      <c r="P122" s="166"/>
      <c r="Q122" s="166"/>
      <c r="R122" s="167"/>
      <c r="S122" s="89">
        <f>SUM(S123:S124)</f>
        <v>0</v>
      </c>
      <c r="T122" s="91">
        <f>(T123+T124)-IF(COUNTA(M123:M124)=4,(L123+L124)*0.05,0)-IF(COUNTA(N123:N124)=4,(L123+L124)*0.05,0)-IF(COUNTA(O123:O124)=4,(L123+L124)*0.05,0)-IF(COUNTA(P123:P124)=4,(L123+L124)*0.05,0)-IF(COUNTA(Q123:Q124)=4,(L123+L124)*0.05,0)-IF(COUNTA(R123:R124)=4,(L123+L124)*0.05,0)</f>
        <v>0</v>
      </c>
      <c r="U122" s="159" t="str">
        <f t="shared" ref="U122" si="51">IF(S122&gt;=8,"4",IF(S122&gt;=6,"3",IF(S122&gt;=4,"2",IF(S122&gt;=2,"1","0"))))</f>
        <v>0</v>
      </c>
      <c r="V122" s="4"/>
    </row>
    <row r="123" spans="1:22" s="3" customFormat="1" ht="17.25" hidden="1" customHeight="1" thickTop="1">
      <c r="A123" s="11" t="s">
        <v>186</v>
      </c>
      <c r="B123" s="6"/>
      <c r="C123" s="12"/>
      <c r="D123" s="12"/>
      <c r="E123" s="78"/>
      <c r="F123" s="9"/>
      <c r="G123" s="80"/>
      <c r="H123" s="80"/>
      <c r="I123" s="80"/>
      <c r="J123" s="80"/>
      <c r="K123" s="20"/>
      <c r="L123" s="52">
        <v>100</v>
      </c>
      <c r="M123" s="17"/>
      <c r="N123" s="17"/>
      <c r="O123" s="17"/>
      <c r="P123" s="17"/>
      <c r="Q123" s="17"/>
      <c r="R123" s="52"/>
      <c r="S123" s="20">
        <f t="shared" ref="S123:S124" si="52">COUNTA(M123:R123)</f>
        <v>0</v>
      </c>
      <c r="T123" s="53">
        <f t="shared" si="31"/>
        <v>0</v>
      </c>
      <c r="U123" s="160"/>
      <c r="V123" s="4"/>
    </row>
    <row r="124" spans="1:22" s="3" customFormat="1" ht="17.25" hidden="1" customHeight="1">
      <c r="A124" s="11" t="s">
        <v>187</v>
      </c>
      <c r="B124" s="6"/>
      <c r="C124" s="12"/>
      <c r="D124" s="12"/>
      <c r="E124" s="78"/>
      <c r="F124" s="9"/>
      <c r="G124" s="80"/>
      <c r="H124" s="80"/>
      <c r="I124" s="80"/>
      <c r="J124" s="80"/>
      <c r="K124" s="20"/>
      <c r="L124" s="52">
        <v>100</v>
      </c>
      <c r="M124" s="17"/>
      <c r="N124" s="17"/>
      <c r="O124" s="17"/>
      <c r="P124" s="17"/>
      <c r="Q124" s="17"/>
      <c r="R124" s="52"/>
      <c r="S124" s="20">
        <f t="shared" si="52"/>
        <v>0</v>
      </c>
      <c r="T124" s="53">
        <f t="shared" si="31"/>
        <v>0</v>
      </c>
      <c r="U124" s="161"/>
      <c r="V124" s="4"/>
    </row>
    <row r="125" spans="1:22" s="3" customFormat="1" ht="9" customHeight="1">
      <c r="A125" s="11"/>
      <c r="B125" s="6"/>
      <c r="C125" s="10"/>
      <c r="D125" s="10"/>
      <c r="E125" s="10"/>
      <c r="F125" s="87"/>
      <c r="G125" s="87"/>
      <c r="H125" s="87"/>
      <c r="I125" s="87"/>
      <c r="J125" s="87"/>
      <c r="K125" s="10"/>
      <c r="L125" s="19"/>
      <c r="M125" s="213"/>
      <c r="N125" s="214"/>
      <c r="O125" s="214"/>
      <c r="P125" s="214"/>
      <c r="Q125" s="214"/>
      <c r="R125" s="215"/>
      <c r="S125" s="90"/>
      <c r="T125" s="19"/>
      <c r="U125" s="19"/>
      <c r="V125" s="7"/>
    </row>
    <row r="126" spans="1:22" s="3" customFormat="1" ht="15" customHeight="1" thickBot="1">
      <c r="A126" s="122" t="s">
        <v>2</v>
      </c>
      <c r="B126" s="38" t="s">
        <v>18</v>
      </c>
      <c r="C126" s="38"/>
      <c r="D126" s="179" t="s">
        <v>7</v>
      </c>
      <c r="E126" s="180"/>
      <c r="F126" s="180"/>
      <c r="G126" s="180"/>
      <c r="H126" s="181"/>
      <c r="I126" s="108" t="s">
        <v>206</v>
      </c>
      <c r="J126" s="108" t="s">
        <v>207</v>
      </c>
      <c r="K126" s="39" t="s">
        <v>208</v>
      </c>
      <c r="L126" s="38"/>
      <c r="M126" s="69" t="s">
        <v>94</v>
      </c>
      <c r="N126" s="69" t="s">
        <v>95</v>
      </c>
      <c r="O126" s="69" t="s">
        <v>96</v>
      </c>
      <c r="P126" s="69" t="s">
        <v>97</v>
      </c>
      <c r="Q126" s="69" t="s">
        <v>98</v>
      </c>
      <c r="R126" s="69" t="s">
        <v>99</v>
      </c>
      <c r="S126" s="40">
        <f>SUM(S127:S138)</f>
        <v>0</v>
      </c>
      <c r="T126" s="41">
        <f>SUM(T127:T138)</f>
        <v>0</v>
      </c>
      <c r="U126" s="40"/>
      <c r="V126" s="38"/>
    </row>
    <row r="127" spans="1:22" s="3" customFormat="1" ht="24" customHeight="1" thickTop="1" thickBot="1">
      <c r="A127" s="123" t="s">
        <v>45</v>
      </c>
      <c r="B127" s="27" t="s">
        <v>244</v>
      </c>
      <c r="C127" s="115">
        <v>2</v>
      </c>
      <c r="D127" s="2"/>
      <c r="E127" s="2" t="s">
        <v>109</v>
      </c>
      <c r="F127" s="9"/>
      <c r="G127" s="80" t="s">
        <v>263</v>
      </c>
      <c r="H127" s="80" t="s">
        <v>267</v>
      </c>
      <c r="I127" s="80"/>
      <c r="J127" s="80"/>
      <c r="K127" s="20"/>
      <c r="L127" s="52">
        <v>70</v>
      </c>
      <c r="M127" s="130"/>
      <c r="N127" s="130"/>
      <c r="O127" s="130"/>
      <c r="P127" s="130"/>
      <c r="Q127" s="130"/>
      <c r="R127" s="131"/>
      <c r="S127" s="20">
        <f t="shared" ref="S127:S135" si="53">COUNTA(M127:R127)</f>
        <v>0</v>
      </c>
      <c r="T127" s="91">
        <f t="shared" ref="T127:T135" si="54">IF(S127&gt;1,L127*S127*0.95,L127*S127)</f>
        <v>0</v>
      </c>
      <c r="U127" s="117"/>
      <c r="V127" s="4"/>
    </row>
    <row r="128" spans="1:22" s="3" customFormat="1" ht="24" customHeight="1" thickTop="1" thickBot="1">
      <c r="A128" s="123" t="s">
        <v>45</v>
      </c>
      <c r="B128" s="27" t="s">
        <v>244</v>
      </c>
      <c r="C128" s="115">
        <v>2</v>
      </c>
      <c r="D128" s="2"/>
      <c r="E128" s="2" t="s">
        <v>109</v>
      </c>
      <c r="F128" s="9"/>
      <c r="G128" s="80" t="s">
        <v>191</v>
      </c>
      <c r="H128" s="80" t="s">
        <v>267</v>
      </c>
      <c r="I128" s="80"/>
      <c r="J128" s="80"/>
      <c r="K128" s="20"/>
      <c r="L128" s="114">
        <v>70</v>
      </c>
      <c r="M128" s="130"/>
      <c r="N128" s="130"/>
      <c r="O128" s="130"/>
      <c r="P128" s="130"/>
      <c r="Q128" s="130"/>
      <c r="R128" s="131"/>
      <c r="S128" s="20">
        <f t="shared" si="53"/>
        <v>0</v>
      </c>
      <c r="T128" s="91">
        <f t="shared" si="54"/>
        <v>0</v>
      </c>
      <c r="U128" s="117"/>
      <c r="V128" s="4"/>
    </row>
    <row r="129" spans="1:22" s="3" customFormat="1" ht="24" customHeight="1" thickTop="1" thickBot="1">
      <c r="A129" s="123" t="s">
        <v>47</v>
      </c>
      <c r="B129" s="27" t="s">
        <v>11</v>
      </c>
      <c r="C129" s="115">
        <v>2</v>
      </c>
      <c r="D129" s="2"/>
      <c r="E129" s="2" t="s">
        <v>109</v>
      </c>
      <c r="F129" s="9"/>
      <c r="G129" s="80" t="s">
        <v>264</v>
      </c>
      <c r="H129" s="80" t="s">
        <v>267</v>
      </c>
      <c r="I129" s="80"/>
      <c r="J129" s="80"/>
      <c r="K129" s="20"/>
      <c r="L129" s="128">
        <v>70</v>
      </c>
      <c r="M129" s="130"/>
      <c r="N129" s="130"/>
      <c r="O129" s="130"/>
      <c r="P129" s="130"/>
      <c r="Q129" s="130"/>
      <c r="R129" s="131"/>
      <c r="S129" s="20">
        <f t="shared" si="53"/>
        <v>0</v>
      </c>
      <c r="T129" s="91">
        <f t="shared" si="54"/>
        <v>0</v>
      </c>
      <c r="U129" s="117"/>
      <c r="V129" s="4"/>
    </row>
    <row r="130" spans="1:22" s="3" customFormat="1" ht="24" customHeight="1" thickTop="1" thickBot="1">
      <c r="A130" s="123" t="s">
        <v>47</v>
      </c>
      <c r="B130" s="27" t="s">
        <v>11</v>
      </c>
      <c r="C130" s="115">
        <v>2</v>
      </c>
      <c r="D130" s="2"/>
      <c r="E130" s="2" t="s">
        <v>109</v>
      </c>
      <c r="F130" s="9"/>
      <c r="G130" s="80" t="s">
        <v>192</v>
      </c>
      <c r="H130" s="80" t="s">
        <v>267</v>
      </c>
      <c r="I130" s="80"/>
      <c r="J130" s="80"/>
      <c r="K130" s="20"/>
      <c r="L130" s="128">
        <v>70</v>
      </c>
      <c r="M130" s="130"/>
      <c r="N130" s="130"/>
      <c r="O130" s="130"/>
      <c r="P130" s="130"/>
      <c r="Q130" s="130"/>
      <c r="R130" s="131"/>
      <c r="S130" s="20">
        <f t="shared" si="53"/>
        <v>0</v>
      </c>
      <c r="T130" s="91">
        <f t="shared" si="54"/>
        <v>0</v>
      </c>
      <c r="U130" s="117"/>
      <c r="V130" s="4"/>
    </row>
    <row r="131" spans="1:22" s="3" customFormat="1" ht="24" hidden="1" customHeight="1" thickTop="1" thickBot="1">
      <c r="A131" s="123" t="s">
        <v>46</v>
      </c>
      <c r="B131" s="27" t="s">
        <v>5</v>
      </c>
      <c r="C131" s="115">
        <v>2</v>
      </c>
      <c r="D131" s="2"/>
      <c r="E131" s="2" t="s">
        <v>109</v>
      </c>
      <c r="F131" s="9"/>
      <c r="G131" s="80" t="s">
        <v>189</v>
      </c>
      <c r="H131" s="80" t="s">
        <v>267</v>
      </c>
      <c r="I131" s="80"/>
      <c r="J131" s="80"/>
      <c r="K131" s="20"/>
      <c r="L131" s="128"/>
      <c r="M131" s="130"/>
      <c r="N131" s="130"/>
      <c r="O131" s="130"/>
      <c r="P131" s="130"/>
      <c r="Q131" s="130"/>
      <c r="R131" s="131"/>
      <c r="S131" s="20">
        <f t="shared" si="53"/>
        <v>0</v>
      </c>
      <c r="T131" s="91">
        <f t="shared" si="54"/>
        <v>0</v>
      </c>
      <c r="U131" s="117"/>
      <c r="V131" s="4"/>
    </row>
    <row r="132" spans="1:22" s="3" customFormat="1" ht="24" customHeight="1" thickTop="1" thickBot="1">
      <c r="A132" s="123" t="s">
        <v>46</v>
      </c>
      <c r="B132" s="27" t="s">
        <v>5</v>
      </c>
      <c r="C132" s="115">
        <v>2</v>
      </c>
      <c r="D132" s="2"/>
      <c r="E132" s="2" t="s">
        <v>109</v>
      </c>
      <c r="F132" s="9"/>
      <c r="G132" s="80" t="s">
        <v>193</v>
      </c>
      <c r="H132" s="80" t="s">
        <v>267</v>
      </c>
      <c r="I132" s="80"/>
      <c r="J132" s="80"/>
      <c r="K132" s="20"/>
      <c r="L132" s="128">
        <v>70</v>
      </c>
      <c r="M132" s="130"/>
      <c r="N132" s="130"/>
      <c r="O132" s="130"/>
      <c r="P132" s="130"/>
      <c r="Q132" s="130"/>
      <c r="R132" s="131"/>
      <c r="S132" s="20">
        <f t="shared" si="53"/>
        <v>0</v>
      </c>
      <c r="T132" s="91">
        <f t="shared" si="54"/>
        <v>0</v>
      </c>
      <c r="U132" s="117"/>
      <c r="V132" s="4"/>
    </row>
    <row r="133" spans="1:22" s="3" customFormat="1" ht="24" hidden="1" customHeight="1" thickTop="1" thickBot="1">
      <c r="A133" s="123" t="s">
        <v>48</v>
      </c>
      <c r="B133" s="27" t="s">
        <v>3</v>
      </c>
      <c r="C133" s="116">
        <v>2</v>
      </c>
      <c r="D133" s="2"/>
      <c r="E133" s="2" t="s">
        <v>109</v>
      </c>
      <c r="F133" s="9"/>
      <c r="G133" s="80" t="s">
        <v>190</v>
      </c>
      <c r="H133" s="80" t="s">
        <v>267</v>
      </c>
      <c r="I133" s="80"/>
      <c r="J133" s="80"/>
      <c r="K133" s="20"/>
      <c r="L133" s="128"/>
      <c r="M133" s="130"/>
      <c r="N133" s="130"/>
      <c r="O133" s="130"/>
      <c r="P133" s="130"/>
      <c r="Q133" s="130"/>
      <c r="R133" s="131"/>
      <c r="S133" s="20">
        <f t="shared" si="53"/>
        <v>0</v>
      </c>
      <c r="T133" s="91">
        <f t="shared" si="54"/>
        <v>0</v>
      </c>
      <c r="U133" s="117"/>
      <c r="V133" s="4"/>
    </row>
    <row r="134" spans="1:22" s="3" customFormat="1" ht="24" customHeight="1" thickTop="1" thickBot="1">
      <c r="A134" s="123" t="s">
        <v>48</v>
      </c>
      <c r="B134" s="27" t="s">
        <v>3</v>
      </c>
      <c r="C134" s="116">
        <v>2</v>
      </c>
      <c r="D134" s="2"/>
      <c r="E134" s="2" t="s">
        <v>109</v>
      </c>
      <c r="F134" s="9"/>
      <c r="G134" s="80" t="s">
        <v>194</v>
      </c>
      <c r="H134" s="80" t="s">
        <v>267</v>
      </c>
      <c r="I134" s="80"/>
      <c r="J134" s="80"/>
      <c r="K134" s="20"/>
      <c r="L134" s="128">
        <v>70</v>
      </c>
      <c r="M134" s="130"/>
      <c r="N134" s="130"/>
      <c r="O134" s="130"/>
      <c r="P134" s="130"/>
      <c r="Q134" s="130"/>
      <c r="R134" s="131"/>
      <c r="S134" s="20">
        <f t="shared" si="53"/>
        <v>0</v>
      </c>
      <c r="T134" s="91">
        <f t="shared" si="54"/>
        <v>0</v>
      </c>
      <c r="U134" s="117"/>
      <c r="V134" s="4"/>
    </row>
    <row r="135" spans="1:22" s="3" customFormat="1" ht="24" hidden="1" customHeight="1" thickTop="1" thickBot="1">
      <c r="A135" s="123" t="s">
        <v>49</v>
      </c>
      <c r="B135" s="27" t="s">
        <v>4</v>
      </c>
      <c r="C135" s="116">
        <v>2</v>
      </c>
      <c r="D135" s="2"/>
      <c r="E135" s="2" t="s">
        <v>109</v>
      </c>
      <c r="F135" s="9"/>
      <c r="G135" s="80" t="s">
        <v>265</v>
      </c>
      <c r="H135" s="80" t="s">
        <v>267</v>
      </c>
      <c r="I135" s="80"/>
      <c r="J135" s="80"/>
      <c r="K135" s="2"/>
      <c r="L135" s="128"/>
      <c r="M135" s="130"/>
      <c r="N135" s="130"/>
      <c r="O135" s="130"/>
      <c r="P135" s="130"/>
      <c r="Q135" s="130"/>
      <c r="R135" s="131"/>
      <c r="S135" s="20">
        <f t="shared" si="53"/>
        <v>0</v>
      </c>
      <c r="T135" s="91">
        <f t="shared" si="54"/>
        <v>0</v>
      </c>
      <c r="U135" s="117"/>
      <c r="V135" s="4"/>
    </row>
    <row r="136" spans="1:22" s="3" customFormat="1" ht="24" customHeight="1" thickTop="1" thickBot="1">
      <c r="A136" s="123" t="s">
        <v>49</v>
      </c>
      <c r="B136" s="27" t="s">
        <v>4</v>
      </c>
      <c r="C136" s="129">
        <v>2</v>
      </c>
      <c r="D136" s="2"/>
      <c r="E136" s="2"/>
      <c r="F136" s="9"/>
      <c r="G136" s="80" t="s">
        <v>266</v>
      </c>
      <c r="H136" s="80" t="s">
        <v>267</v>
      </c>
      <c r="I136" s="80"/>
      <c r="J136" s="80"/>
      <c r="K136" s="2"/>
      <c r="L136" s="128">
        <v>70</v>
      </c>
      <c r="M136" s="130"/>
      <c r="N136" s="130"/>
      <c r="O136" s="130"/>
      <c r="P136" s="130"/>
      <c r="Q136" s="130"/>
      <c r="R136" s="131"/>
      <c r="S136" s="20">
        <f t="shared" ref="S136:S138" si="55">COUNTA(M136:R136)</f>
        <v>0</v>
      </c>
      <c r="T136" s="91">
        <f t="shared" ref="T136:T138" si="56">IF(S136&gt;1,L136*S136*0.95,L136*S136)</f>
        <v>0</v>
      </c>
      <c r="U136" s="117"/>
      <c r="V136" s="4"/>
    </row>
    <row r="137" spans="1:22" s="3" customFormat="1" ht="29.25" hidden="1" customHeight="1" thickTop="1" thickBot="1">
      <c r="A137" s="123" t="s">
        <v>268</v>
      </c>
      <c r="B137" s="27" t="s">
        <v>270</v>
      </c>
      <c r="C137" s="129">
        <v>2</v>
      </c>
      <c r="D137" s="2"/>
      <c r="E137" s="2"/>
      <c r="F137" s="9"/>
      <c r="G137" s="80" t="s">
        <v>188</v>
      </c>
      <c r="H137" s="80" t="s">
        <v>267</v>
      </c>
      <c r="I137" s="80"/>
      <c r="J137" s="80"/>
      <c r="K137" s="2"/>
      <c r="L137" s="128"/>
      <c r="M137" s="17"/>
      <c r="N137" s="17"/>
      <c r="O137" s="17"/>
      <c r="P137" s="17"/>
      <c r="Q137" s="17"/>
      <c r="R137" s="128"/>
      <c r="S137" s="20">
        <f t="shared" si="55"/>
        <v>0</v>
      </c>
      <c r="T137" s="91">
        <f t="shared" si="56"/>
        <v>0</v>
      </c>
      <c r="U137" s="117"/>
      <c r="V137" s="4"/>
    </row>
    <row r="138" spans="1:22" s="3" customFormat="1" ht="29.25" hidden="1" customHeight="1" thickTop="1" thickBot="1">
      <c r="A138" s="123" t="s">
        <v>269</v>
      </c>
      <c r="B138" s="27" t="s">
        <v>242</v>
      </c>
      <c r="C138" s="129">
        <v>2</v>
      </c>
      <c r="D138" s="2"/>
      <c r="E138" s="2"/>
      <c r="F138" s="9"/>
      <c r="G138" s="80" t="s">
        <v>271</v>
      </c>
      <c r="H138" s="80" t="s">
        <v>267</v>
      </c>
      <c r="I138" s="80"/>
      <c r="J138" s="80"/>
      <c r="K138" s="2"/>
      <c r="L138" s="128"/>
      <c r="M138" s="17"/>
      <c r="N138" s="17"/>
      <c r="O138" s="17"/>
      <c r="P138" s="17"/>
      <c r="Q138" s="17"/>
      <c r="R138" s="128"/>
      <c r="S138" s="20">
        <f t="shared" si="55"/>
        <v>0</v>
      </c>
      <c r="T138" s="91">
        <f t="shared" si="56"/>
        <v>0</v>
      </c>
      <c r="U138" s="117"/>
      <c r="V138" s="4"/>
    </row>
    <row r="139" spans="1:22" s="3" customFormat="1" ht="9" customHeight="1" thickTop="1" thickBot="1">
      <c r="A139" s="11"/>
      <c r="B139" s="6"/>
      <c r="C139" s="10"/>
      <c r="D139" s="10"/>
      <c r="E139" s="10"/>
      <c r="F139" s="87"/>
      <c r="G139" s="87"/>
      <c r="H139" s="87"/>
      <c r="I139" s="87"/>
      <c r="J139" s="87"/>
      <c r="K139" s="10"/>
      <c r="L139" s="19"/>
      <c r="M139" s="213"/>
      <c r="N139" s="214"/>
      <c r="O139" s="214"/>
      <c r="P139" s="214"/>
      <c r="Q139" s="214"/>
      <c r="R139" s="215"/>
      <c r="S139" s="10"/>
      <c r="T139" s="19"/>
      <c r="U139" s="19"/>
      <c r="V139" s="7"/>
    </row>
    <row r="140" spans="1:22" s="3" customFormat="1" ht="48.75" customHeight="1" thickTop="1" thickBot="1">
      <c r="A140" s="124"/>
      <c r="B140" s="156" t="s">
        <v>251</v>
      </c>
      <c r="C140" s="157"/>
      <c r="D140" s="157"/>
      <c r="E140" s="157"/>
      <c r="F140" s="157"/>
      <c r="G140" s="157"/>
      <c r="H140" s="157"/>
      <c r="I140" s="157"/>
      <c r="J140" s="157"/>
      <c r="K140" s="158"/>
      <c r="L140" s="239" t="s">
        <v>195</v>
      </c>
      <c r="M140" s="240"/>
      <c r="N140" s="240"/>
      <c r="O140" s="240"/>
      <c r="P140" s="240"/>
      <c r="Q140" s="240"/>
      <c r="R140" s="240"/>
      <c r="S140" s="241"/>
      <c r="T140" s="134"/>
      <c r="U140" s="49"/>
      <c r="V140" s="48"/>
    </row>
    <row r="141" spans="1:22" s="3" customFormat="1" ht="9" customHeight="1" thickTop="1" thickBot="1">
      <c r="A141" s="11"/>
      <c r="B141" s="13"/>
      <c r="C141" s="9"/>
      <c r="D141" s="9"/>
      <c r="E141" s="9"/>
      <c r="F141" s="9"/>
      <c r="G141" s="9"/>
      <c r="H141" s="9"/>
      <c r="I141" s="9"/>
      <c r="J141" s="9"/>
      <c r="K141" s="2"/>
      <c r="L141" s="18"/>
      <c r="M141" s="233"/>
      <c r="N141" s="234"/>
      <c r="O141" s="234"/>
      <c r="P141" s="234"/>
      <c r="Q141" s="234"/>
      <c r="R141" s="235"/>
      <c r="S141" s="60"/>
      <c r="T141" s="50"/>
      <c r="U141" s="18"/>
      <c r="V141" s="4"/>
    </row>
    <row r="142" spans="1:22" s="3" customFormat="1" ht="36.75" customHeight="1" thickTop="1" thickBot="1">
      <c r="A142" s="124"/>
      <c r="B142" s="156" t="s">
        <v>254</v>
      </c>
      <c r="C142" s="157"/>
      <c r="D142" s="157"/>
      <c r="E142" s="157"/>
      <c r="F142" s="157"/>
      <c r="G142" s="157"/>
      <c r="H142" s="157"/>
      <c r="I142" s="157"/>
      <c r="J142" s="157"/>
      <c r="K142" s="158"/>
      <c r="L142" s="237" t="s">
        <v>104</v>
      </c>
      <c r="M142" s="238"/>
      <c r="N142" s="238"/>
      <c r="O142" s="238"/>
      <c r="P142" s="238"/>
      <c r="Q142" s="238"/>
      <c r="R142" s="238"/>
      <c r="S142" s="135"/>
      <c r="T142" s="51">
        <f>IF(S142="SI",(T126+T88+T8-T140)*0.02,0)</f>
        <v>0</v>
      </c>
      <c r="U142" s="49"/>
      <c r="V142" s="48"/>
    </row>
    <row r="143" spans="1:22" s="3" customFormat="1" ht="9" customHeight="1" thickTop="1">
      <c r="A143" s="11"/>
      <c r="B143" s="13"/>
      <c r="C143" s="9"/>
      <c r="D143" s="63"/>
      <c r="E143" s="63"/>
      <c r="F143" s="64"/>
      <c r="G143" s="64"/>
      <c r="H143" s="65"/>
      <c r="I143" s="94"/>
      <c r="J143" s="94"/>
      <c r="K143" s="2"/>
      <c r="L143" s="18"/>
      <c r="M143" s="74"/>
      <c r="N143" s="75"/>
      <c r="O143" s="75"/>
      <c r="P143" s="75"/>
      <c r="Q143" s="75"/>
      <c r="R143" s="76"/>
      <c r="S143" s="62"/>
      <c r="T143" s="50"/>
      <c r="U143" s="18"/>
      <c r="V143" s="4"/>
    </row>
    <row r="144" spans="1:22" s="3" customFormat="1" ht="24" customHeight="1">
      <c r="A144" s="11"/>
      <c r="B144" s="104" t="s">
        <v>91</v>
      </c>
      <c r="C144" s="43"/>
      <c r="D144" s="67"/>
      <c r="E144" s="208"/>
      <c r="F144" s="209"/>
      <c r="G144" s="209"/>
      <c r="H144" s="210"/>
      <c r="I144" s="109">
        <f>SUM(I8:I135)</f>
        <v>0</v>
      </c>
      <c r="J144" s="109">
        <f t="shared" ref="J144:K144" si="57">SUM(J8:J135)</f>
        <v>0</v>
      </c>
      <c r="K144" s="109">
        <f t="shared" si="57"/>
        <v>0</v>
      </c>
      <c r="L144" s="45"/>
      <c r="M144" s="230"/>
      <c r="N144" s="231"/>
      <c r="O144" s="231"/>
      <c r="P144" s="231"/>
      <c r="Q144" s="231"/>
      <c r="R144" s="232"/>
      <c r="S144" s="44">
        <f>S126+S88+S8</f>
        <v>0</v>
      </c>
      <c r="T144" s="46">
        <f>T126+T88+T8-T140-T142</f>
        <v>0</v>
      </c>
      <c r="U144" s="44">
        <f>U126+U88+U8</f>
        <v>0</v>
      </c>
      <c r="V144" s="47"/>
    </row>
    <row r="145" spans="1:22" s="3" customFormat="1" ht="9" customHeight="1">
      <c r="A145" s="11"/>
      <c r="C145" s="1"/>
      <c r="D145" s="1"/>
      <c r="E145" s="1"/>
      <c r="F145" s="88"/>
      <c r="G145" s="88"/>
      <c r="H145" s="88"/>
      <c r="I145" s="88"/>
      <c r="J145" s="88"/>
      <c r="K145" s="1"/>
      <c r="L145" s="1"/>
      <c r="M145" s="1"/>
      <c r="N145" s="1"/>
      <c r="O145" s="1"/>
      <c r="P145" s="1"/>
      <c r="Q145" s="1"/>
      <c r="R145" s="1"/>
      <c r="S145" s="1"/>
      <c r="T145" s="21"/>
      <c r="U145" s="21"/>
    </row>
    <row r="146" spans="1:22" s="32" customFormat="1" ht="51.75" customHeight="1" thickBot="1">
      <c r="A146" s="11"/>
      <c r="B146" s="236" t="s">
        <v>252</v>
      </c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3"/>
    </row>
    <row r="147" spans="1:22" s="32" customFormat="1" ht="81.75" customHeight="1" thickBot="1">
      <c r="A147" s="11"/>
      <c r="B147" s="144" t="s">
        <v>275</v>
      </c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6"/>
      <c r="V147" s="3"/>
    </row>
    <row r="148" spans="1:22" ht="19.5" customHeight="1"/>
    <row r="149" spans="1:22" ht="19.5" customHeight="1"/>
    <row r="150" spans="1:22" ht="19.5" customHeight="1"/>
    <row r="151" spans="1:22" ht="19.5" customHeight="1"/>
    <row r="152" spans="1:22" ht="19.5" customHeight="1"/>
    <row r="153" spans="1:22" ht="19.5" customHeight="1"/>
    <row r="154" spans="1:22" ht="19.5" customHeight="1"/>
    <row r="155" spans="1:22" ht="19.5" customHeight="1"/>
    <row r="156" spans="1:22" ht="19.5" customHeight="1"/>
    <row r="157" spans="1:22" ht="19.5" customHeight="1"/>
    <row r="158" spans="1:22" ht="19.5" customHeight="1"/>
    <row r="159" spans="1:22" ht="19.5" customHeight="1"/>
    <row r="160" spans="1:22" ht="19.5" customHeight="1"/>
    <row r="161" ht="19.5" customHeight="1"/>
    <row r="162" ht="19.5" customHeight="1"/>
    <row r="163" ht="19.5" customHeight="1"/>
    <row r="164" ht="19.5" customHeight="1"/>
  </sheetData>
  <sheetProtection sheet="1" objects="1" scenarios="1"/>
  <autoFilter ref="B6:V6">
    <filterColumn colId="2"/>
    <filterColumn colId="4"/>
    <filterColumn colId="5" showButton="0"/>
    <filterColumn colId="6"/>
    <filterColumn colId="7"/>
    <filterColumn colId="8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</autoFilter>
  <mergeCells count="146">
    <mergeCell ref="I70:K70"/>
    <mergeCell ref="I71:K71"/>
    <mergeCell ref="I72:K72"/>
    <mergeCell ref="V57:V61"/>
    <mergeCell ref="M75:R75"/>
    <mergeCell ref="M81:R81"/>
    <mergeCell ref="M144:R144"/>
    <mergeCell ref="M141:R141"/>
    <mergeCell ref="B146:U146"/>
    <mergeCell ref="L142:R142"/>
    <mergeCell ref="U113:U115"/>
    <mergeCell ref="U116:U118"/>
    <mergeCell ref="U119:U121"/>
    <mergeCell ref="L140:S140"/>
    <mergeCell ref="I31:K31"/>
    <mergeCell ref="M33:R33"/>
    <mergeCell ref="B107:B108"/>
    <mergeCell ref="M107:R107"/>
    <mergeCell ref="M104:R104"/>
    <mergeCell ref="M101:R101"/>
    <mergeCell ref="M98:R98"/>
    <mergeCell ref="E33:H33"/>
    <mergeCell ref="D101:D103"/>
    <mergeCell ref="D104:D106"/>
    <mergeCell ref="D89:K89"/>
    <mergeCell ref="B98:B99"/>
    <mergeCell ref="I99:K99"/>
    <mergeCell ref="E51:H51"/>
    <mergeCell ref="I96:K96"/>
    <mergeCell ref="I43:K43"/>
    <mergeCell ref="B104:B105"/>
    <mergeCell ref="M51:R51"/>
    <mergeCell ref="D88:H88"/>
    <mergeCell ref="E63:H63"/>
    <mergeCell ref="M63:R63"/>
    <mergeCell ref="B101:B102"/>
    <mergeCell ref="B95:B96"/>
    <mergeCell ref="B92:B93"/>
    <mergeCell ref="L4:U4"/>
    <mergeCell ref="C4:K4"/>
    <mergeCell ref="I5:K6"/>
    <mergeCell ref="E21:H21"/>
    <mergeCell ref="E27:H27"/>
    <mergeCell ref="V81:V85"/>
    <mergeCell ref="V98:V100"/>
    <mergeCell ref="V101:V103"/>
    <mergeCell ref="E39:H39"/>
    <mergeCell ref="E75:H75"/>
    <mergeCell ref="E81:H81"/>
    <mergeCell ref="M7:R7"/>
    <mergeCell ref="V33:V37"/>
    <mergeCell ref="U45:U50"/>
    <mergeCell ref="U57:U62"/>
    <mergeCell ref="U69:U74"/>
    <mergeCell ref="U75:U80"/>
    <mergeCell ref="U81:U86"/>
    <mergeCell ref="U89:U91"/>
    <mergeCell ref="U92:U94"/>
    <mergeCell ref="V75:V79"/>
    <mergeCell ref="V69:V73"/>
    <mergeCell ref="V39:V43"/>
    <mergeCell ref="V45:V49"/>
    <mergeCell ref="V9:V14"/>
    <mergeCell ref="V15:V19"/>
    <mergeCell ref="M5:R5"/>
    <mergeCell ref="M6:R6"/>
    <mergeCell ref="U5:U6"/>
    <mergeCell ref="V5:V6"/>
    <mergeCell ref="L5:L6"/>
    <mergeCell ref="S5:S6"/>
    <mergeCell ref="T5:T6"/>
    <mergeCell ref="U15:U20"/>
    <mergeCell ref="U9:U14"/>
    <mergeCell ref="M9:R9"/>
    <mergeCell ref="M15:R15"/>
    <mergeCell ref="E9:H9"/>
    <mergeCell ref="E15:H15"/>
    <mergeCell ref="I102:K102"/>
    <mergeCell ref="I103:K103"/>
    <mergeCell ref="C5:C6"/>
    <mergeCell ref="E5:E6"/>
    <mergeCell ref="F5:F6"/>
    <mergeCell ref="G5:G6"/>
    <mergeCell ref="H5:H6"/>
    <mergeCell ref="D5:D6"/>
    <mergeCell ref="I16:K16"/>
    <mergeCell ref="I17:K17"/>
    <mergeCell ref="I18:K18"/>
    <mergeCell ref="I19:K19"/>
    <mergeCell ref="I20:K20"/>
    <mergeCell ref="D8:H8"/>
    <mergeCell ref="I42:K42"/>
    <mergeCell ref="D15:D20"/>
    <mergeCell ref="E69:H69"/>
    <mergeCell ref="E45:H45"/>
    <mergeCell ref="E57:H57"/>
    <mergeCell ref="I22:K22"/>
    <mergeCell ref="I23:K23"/>
    <mergeCell ref="I24:K24"/>
    <mergeCell ref="V21:V25"/>
    <mergeCell ref="U21:U26"/>
    <mergeCell ref="U122:U124"/>
    <mergeCell ref="U95:U97"/>
    <mergeCell ref="U98:U100"/>
    <mergeCell ref="U101:U103"/>
    <mergeCell ref="U104:U106"/>
    <mergeCell ref="U107:U109"/>
    <mergeCell ref="M122:R122"/>
    <mergeCell ref="M119:R119"/>
    <mergeCell ref="M116:R116"/>
    <mergeCell ref="M113:R113"/>
    <mergeCell ref="M110:R110"/>
    <mergeCell ref="U27:U32"/>
    <mergeCell ref="U33:U38"/>
    <mergeCell ref="M69:R69"/>
    <mergeCell ref="M21:R21"/>
    <mergeCell ref="M27:R27"/>
    <mergeCell ref="M87:R87"/>
    <mergeCell ref="V51:V55"/>
    <mergeCell ref="U63:U68"/>
    <mergeCell ref="V63:V67"/>
    <mergeCell ref="U110:U112"/>
    <mergeCell ref="B110:B111"/>
    <mergeCell ref="B113:B114"/>
    <mergeCell ref="B116:B117"/>
    <mergeCell ref="L34:L36"/>
    <mergeCell ref="V27:V31"/>
    <mergeCell ref="B147:U147"/>
    <mergeCell ref="U39:U44"/>
    <mergeCell ref="M39:R39"/>
    <mergeCell ref="M45:R45"/>
    <mergeCell ref="M57:R57"/>
    <mergeCell ref="D33:D36"/>
    <mergeCell ref="U51:U56"/>
    <mergeCell ref="B140:K140"/>
    <mergeCell ref="I40:K40"/>
    <mergeCell ref="I41:K41"/>
    <mergeCell ref="D126:H126"/>
    <mergeCell ref="E144:H144"/>
    <mergeCell ref="D110:D111"/>
    <mergeCell ref="M139:R139"/>
    <mergeCell ref="M125:R125"/>
    <mergeCell ref="B142:K142"/>
    <mergeCell ref="I28:K28"/>
    <mergeCell ref="I29:K29"/>
    <mergeCell ref="I30:K30"/>
  </mergeCells>
  <printOptions horizontalCentered="1" verticalCentered="1"/>
  <pageMargins left="0.11811023622047245" right="0.11811023622047245" top="0.31496062992125984" bottom="1.1417322834645669" header="0.11811023622047245" footer="7.874015748031496E-2"/>
  <pageSetup paperSize="9" scale="65" fitToHeight="3" orientation="landscape" r:id="rId1"/>
  <headerFooter>
    <oddHeader xml:space="preserve">&amp;R&amp;12pag. &amp;P di &amp;N </oddHeader>
    <oddFooter>&amp;L&amp;G&amp;C
Compilare e restituire cortesemente via &amp;14fax al  0461.242355 oppure con mail a marketing@ecoopera.coop&amp;R&amp;G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N2"/>
  <sheetViews>
    <sheetView workbookViewId="0">
      <selection activeCell="B2" sqref="B2:N2"/>
    </sheetView>
  </sheetViews>
  <sheetFormatPr defaultRowHeight="15"/>
  <cols>
    <col min="1" max="1" width="1.140625" customWidth="1"/>
    <col min="2" max="2" width="176" customWidth="1"/>
  </cols>
  <sheetData>
    <row r="2" spans="2:14" ht="218.25" customHeight="1">
      <c r="B2" s="236" t="s">
        <v>196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</sheetData>
  <mergeCells count="1">
    <mergeCell ref="B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PROGRAMMA 2014</vt:lpstr>
      <vt:lpstr>Foglio1</vt:lpstr>
      <vt:lpstr>'PROGRAMMA 2014'!Area_stampa</vt:lpstr>
      <vt:lpstr>'PROGRAMMA 2014'!Titoli_stampa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Zortea</dc:creator>
  <cp:lastModifiedBy>Chiara</cp:lastModifiedBy>
  <cp:lastPrinted>2014-02-12T15:09:36Z</cp:lastPrinted>
  <dcterms:created xsi:type="dcterms:W3CDTF">2013-10-23T21:49:15Z</dcterms:created>
  <dcterms:modified xsi:type="dcterms:W3CDTF">2014-02-13T14:37:46Z</dcterms:modified>
</cp:coreProperties>
</file>